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5655" windowHeight="6150" activeTab="0"/>
  </bookViews>
  <sheets>
    <sheet name="приложение - в приказ" sheetId="1" r:id="rId1"/>
    <sheet name="приложение - черновик" sheetId="2" r:id="rId2"/>
  </sheets>
  <definedNames>
    <definedName name="_xlnm.Print_Titles" localSheetId="0">'приложение - в приказ'!$3:$5</definedName>
    <definedName name="_xlnm.Print_Area" localSheetId="0">'приложение - в приказ'!$A$1:$P$67</definedName>
  </definedNames>
  <calcPr fullCalcOnLoad="1"/>
</workbook>
</file>

<file path=xl/sharedStrings.xml><?xml version="1.0" encoding="utf-8"?>
<sst xmlns="http://schemas.openxmlformats.org/spreadsheetml/2006/main" count="313" uniqueCount="172">
  <si>
    <t>Всего 2012 год, ЭКР 241</t>
  </si>
  <si>
    <t>Наименование учреждения</t>
  </si>
  <si>
    <t>из них</t>
  </si>
  <si>
    <t>Работы, услуги по содержанию имущества</t>
  </si>
  <si>
    <t>в том числе</t>
  </si>
  <si>
    <t>МБОУ СОШ № 5</t>
  </si>
  <si>
    <t>ИТОГО</t>
  </si>
  <si>
    <t>Приложение</t>
  </si>
  <si>
    <t>473 0702 795 71 00 612 900</t>
  </si>
  <si>
    <t>473 0702 795 71 00 622 900</t>
  </si>
  <si>
    <t>апрель</t>
  </si>
  <si>
    <t>май</t>
  </si>
  <si>
    <t>июнь</t>
  </si>
  <si>
    <t>июль</t>
  </si>
  <si>
    <t>МБОУ СОШ № 49</t>
  </si>
  <si>
    <t>МБОУ Гимназия № 34</t>
  </si>
  <si>
    <t>МБОУ Гимназия № 13</t>
  </si>
  <si>
    <t>МБОУ СОШ № 42</t>
  </si>
  <si>
    <t>МБОУ многопрофильный лицей № 20</t>
  </si>
  <si>
    <t>МБОУ СОШ № 28</t>
  </si>
  <si>
    <t>МБОУ СОШ № 51</t>
  </si>
  <si>
    <t>МБОУ СОШ № 82</t>
  </si>
  <si>
    <t>МБОУ лицей № 40</t>
  </si>
  <si>
    <t>МБОУ СОШ № 76</t>
  </si>
  <si>
    <t>МБОУ Гимназия № 44</t>
  </si>
  <si>
    <t>МБОУ Гимназия № 59</t>
  </si>
  <si>
    <t>МБОУ СОШ п. Плодовый</t>
  </si>
  <si>
    <t>МАОУ Лингвистическая гимназия</t>
  </si>
  <si>
    <t>МАОУ лицей ФМИ № 38</t>
  </si>
  <si>
    <t>линг</t>
  </si>
  <si>
    <t>гим 44</t>
  </si>
  <si>
    <t>Бн</t>
  </si>
  <si>
    <t>Управление образования</t>
  </si>
  <si>
    <t>Наименование программного мероприятия</t>
  </si>
  <si>
    <t>Срок реализации</t>
  </si>
  <si>
    <t>Источник финансирования</t>
  </si>
  <si>
    <t>Исполнитель</t>
  </si>
  <si>
    <t>№</t>
  </si>
  <si>
    <t>2016 год</t>
  </si>
  <si>
    <t>2017 год</t>
  </si>
  <si>
    <t>Всего</t>
  </si>
  <si>
    <t>1.1</t>
  </si>
  <si>
    <t>1."Предоставление общедоступного бесплатного дошкольного, общего, дополнительного образования и оказание социально-психологической помощи детям с проблемами в развитии"</t>
  </si>
  <si>
    <t>Обеспечение деятельности(оказание услуг) муниципальных дошкольных образовательных организаций</t>
  </si>
  <si>
    <t>1.2</t>
  </si>
  <si>
    <t>Обеспечение деятельности(оказание услуг) муниципальных общеобразовательных организаций</t>
  </si>
  <si>
    <t>1.3</t>
  </si>
  <si>
    <t>1.4</t>
  </si>
  <si>
    <t>2. "Обеспечение функций органов местного самоуправления в том числе отраслевых (функциональных) и территориальных органов управления и структурных подразделений, работники которых не являются муниципальными служащими"</t>
  </si>
  <si>
    <t>2.1</t>
  </si>
  <si>
    <t>2.2</t>
  </si>
  <si>
    <t>3. "Обеспечение отдыха и оздоровления детей в летний период"</t>
  </si>
  <si>
    <t>3.1</t>
  </si>
  <si>
    <t>ИТОГО ПО ВЦП</t>
  </si>
  <si>
    <t>4.1</t>
  </si>
  <si>
    <t>4.2</t>
  </si>
  <si>
    <t>4.3</t>
  </si>
  <si>
    <t>4.4</t>
  </si>
  <si>
    <t>4.5</t>
  </si>
  <si>
    <t>4.6</t>
  </si>
  <si>
    <t>4.7</t>
  </si>
  <si>
    <t>4.8</t>
  </si>
  <si>
    <t>4.9</t>
  </si>
  <si>
    <t>4.10</t>
  </si>
  <si>
    <t>Расходы(тыс.руб.), годы</t>
  </si>
  <si>
    <t>Обеспечение деятельности прочих муниципальных организаций и учреждений</t>
  </si>
  <si>
    <t>2.3.</t>
  </si>
  <si>
    <t xml:space="preserve"> Выплаты по оплате труда работников органов местного самоуправления, в том числе отраслевых (функциональных) и территориальных органов управления и избирательной комиссии</t>
  </si>
  <si>
    <t>Обеспечение функций органов местного самоуправления, в том числе отраслевых (функциональных) и территориальных органов управления и избирательной комиссии</t>
  </si>
  <si>
    <t>Выплаты по оплате труда и обеспечение деятельности работников, не являющихся муниципальными служащими</t>
  </si>
  <si>
    <t>Субвенции  на финансовое обеспечение расходных обязательств, связанных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</si>
  <si>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Субвенции на финансовое обеспечение расходных обязательств, связанных с осуществлением единовременных денежных выплат    педагогическим работникам муниципальных образовательных организаций, реализующих образовательную программу дошкольного образования,имеющим статус молодых специалистов(за исключением педагогических работников, работающих и проживающих в в сельских населенных пунктах, рабочих поселках(поселках городского типа) Ульяновской области)</t>
  </si>
  <si>
    <t xml:space="preserve">Субвенции на финансовое обеспечене расходных обязательств, связанных с реализацией закона Ульяновской области от 2 мая 2012 года № 49-ЗО "О мерах социальной поддержки отдельных категорий   молодых специалистов на территории Ульяновской области" </t>
  </si>
  <si>
    <t>Субвенции  на финансовое обеспечение расходных обязательств, связанных с организацией и обеспечением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счет бюджетных ассигнований областного бюджета Ульяновской области</t>
  </si>
  <si>
    <t>Субвенции на финансовое обеспечение расходных обязательств, связанных с  выплатой родителям(законным представителям) детей, посещающих муниципальные и частные образовательные организации, реализующие образовательную программу дошкольного образования, компенсации части внесенной в соответствующие образовательные организации родительской платы за присмотр и уход за детьми</t>
  </si>
  <si>
    <t>Субвенции  на финансовое обеспечение расходных обязательств, связанных с  предоставлением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t>
  </si>
  <si>
    <t>Субвенции  на финансовое обеспечение расходных обязательств, связанных  с обеспечением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а также обеспечением дополнительного образования в муниципальных общеобразовательных организациях</t>
  </si>
  <si>
    <t>Субвенции на финансовое обеспечение расходных обязательств, связанных с  осуществлением ежемесячной доплаты за наличие ученой степени кандидата наук или доктора наук педагогическим работникам муниципальных общеобразовательных организаций, имеющим ученую степеньи замещающим (занимающим)в указанных общеобразовательных организациях штатные должности, предусмотренные квалификационными справочниками или профессиональными стандартами</t>
  </si>
  <si>
    <t>Приложение № 1</t>
  </si>
  <si>
    <t>Субвенции из областного бюджета Ульяновской области на обеспечение деятельности работников Управления образования</t>
  </si>
  <si>
    <t>2018 год</t>
  </si>
  <si>
    <t>2015 год</t>
  </si>
  <si>
    <t>1.5</t>
  </si>
  <si>
    <t>Софинансирование расходов на внедрение в базовых общеобразовательных организациях различных моделей направленности(профиля) образования</t>
  </si>
  <si>
    <t xml:space="preserve">  Бюджет МО "город Ульяновск"</t>
  </si>
  <si>
    <t>Субсидии на внедрение в базовых общеобразовательных организациях различных моделей направленности(профиля) образования</t>
  </si>
  <si>
    <t>2019 год</t>
  </si>
  <si>
    <t>2016 г.</t>
  </si>
  <si>
    <t>Народный бюджет - 2017 (Мини профцентр для детей и молодежи "Профи +")</t>
  </si>
  <si>
    <t>2017 г.</t>
  </si>
  <si>
    <t>Перечень мероприятий ведомственной целевой программы "Обеспечение организации  деятельности Управления образования администрации города Ульяновска и подведомственных образовательных организаций"</t>
  </si>
  <si>
    <t>4.11.</t>
  </si>
  <si>
    <t>4.12.</t>
  </si>
  <si>
    <t>4.13.</t>
  </si>
  <si>
    <t>4.14.</t>
  </si>
  <si>
    <t>4.15.</t>
  </si>
  <si>
    <t>1.6.</t>
  </si>
  <si>
    <t>1.7.</t>
  </si>
  <si>
    <t>1.8.</t>
  </si>
  <si>
    <t>1.10</t>
  </si>
  <si>
    <t>Мероприятия государственной программы Российской Федерации "Доступная среда" на 2011 - 2020 годы</t>
  </si>
  <si>
    <t xml:space="preserve">Создание в образовательных организациях, расположенных в сельской местности, условий для занятий физической культурой и спортом </t>
  </si>
  <si>
    <t>Реализация пилотного проекта по апробации учебно-методических комплексов для обучающихся в рамках государственной итоговой аттестации</t>
  </si>
  <si>
    <t>4.16.</t>
  </si>
  <si>
    <t>1.11</t>
  </si>
  <si>
    <t>5.2.</t>
  </si>
  <si>
    <t>5.1.</t>
  </si>
  <si>
    <t>Обеспечение базовыми муниципальными общеобразовательными организациями профильного обучения математической направленности или углублённого изучения учебного предмета «Математика»</t>
  </si>
  <si>
    <t>1.6.1.</t>
  </si>
  <si>
    <t>1.6.2.</t>
  </si>
  <si>
    <t>4.13.1</t>
  </si>
  <si>
    <t>4.13.2</t>
  </si>
  <si>
    <t>Мероприятия государственной программы Российской Федерации "Доступная среда" на 2011 - 2020 годы в дошкольных образовательных учреждениях</t>
  </si>
  <si>
    <t>Мероприятия государственной программы Российской Федерации "Доступная среда" на 2011 - 2020 годы в учреждениях дополнительного образования детей</t>
  </si>
  <si>
    <t>5.1.1</t>
  </si>
  <si>
    <t>5.1.2</t>
  </si>
  <si>
    <t>2018 г.</t>
  </si>
  <si>
    <t>1.9</t>
  </si>
  <si>
    <t>4.17</t>
  </si>
  <si>
    <t>1.12</t>
  </si>
  <si>
    <t>1.13</t>
  </si>
  <si>
    <t>2016-2018 гг.</t>
  </si>
  <si>
    <t>Управление образования, ОУ</t>
  </si>
  <si>
    <t xml:space="preserve">  Бюджет     МО "город Ульяновск"</t>
  </si>
  <si>
    <t>Организация питания детей дошкольного возраста в образовательных организациях</t>
  </si>
  <si>
    <t>Народный бюджет (Благоустройство прогулочных участков в дошкольных учреждениях)</t>
  </si>
  <si>
    <t>Ремонт, ликвидация аварийной ситуации в зданиях муниципальных общеобразовательных организаций, приобретение оборудования для указанных организаций</t>
  </si>
  <si>
    <t>Субсидии на обеспечение базовыми муниципальными общеобразовательными организациями профильного обучения математической направленности или углублённого изучения учебного предмета «Математика»</t>
  </si>
  <si>
    <t>Субсидии на софинансирование ремонта, ликвидация аварийной ситуации в зданиях муниципальных общеобразовательных организаций, приобретение оборудования для указанных организаций</t>
  </si>
  <si>
    <t>Субсидии на реализацию мероприятий государственной программы Российской Федерации "Доступная среда" на 2011 - 2020 годы</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</si>
  <si>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</si>
  <si>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1.14</t>
  </si>
  <si>
    <t>Мероприятия по благоустройству территорий общеобразовательных организаций, обустройство спортивных площадок с установкой оборудования в рамках проекта "Школьный двор"</t>
  </si>
  <si>
    <t>2017-2018 гг.</t>
  </si>
  <si>
    <t>2015 г.,2018 г.</t>
  </si>
  <si>
    <t>Субвенции на финансовое обеспечение расходных обязательств, связанных с организацией и  обеспечением отдыха детей, обучающихся в общеобразовательных оранизациях, за исключением детей-сирот и детей, оставшихся без попечения родителей, находящихся в образовательных организациях для детей-сирот и детей, оставшихся без попечения родителей, и детей, находящихся в трудной жизненной ситуации, в детских оздоровительных  лагерях с дневным пребыванием</t>
  </si>
  <si>
    <t>Субсидии на реализацию мероприятий государственной программы Российской Федерации "Доступная среда" на 2011 - 2020 годы в дошкольных образовательных учреждениях</t>
  </si>
  <si>
    <t xml:space="preserve">Субсидии на реализацию мероприятий государственной программы Российской Федерации "Доступная среда" на 2011 - 2020 годы в учреждениях дополнительного образования детей </t>
  </si>
  <si>
    <t xml:space="preserve">Субсидии на реализацию мероприятия государственной программы Российской Федерации "Доступная среда" на 2011 - 2020 годы в учреждениях дополнительного образования детей </t>
  </si>
  <si>
    <t>1.15.</t>
  </si>
  <si>
    <t>Оснащение муниципальных общеобразовательных организаций оборудованием, обеспечивающим антитеррористическую безопасность</t>
  </si>
  <si>
    <t>4.18.</t>
  </si>
  <si>
    <t>2017г-2018 г..</t>
  </si>
  <si>
    <t>4.19.</t>
  </si>
  <si>
    <t>Субсидии в целях софинансирования расходных обязательств, связанных с выплатой заработной платы работникам муниципальных учреждений(за исключением органов местного самоуправления) муниципальных районов(городских округов) Ульяновской области и уплатой страховых взносов в государственные внебюджетные фонды, оплатой коммунальных услуг и твердого топлива(уголь, дрова) указанными муниципальными учреждениями( за исключением органов местного самоуправления) (включая погашение кредиторской задолженности)</t>
  </si>
  <si>
    <t>Субвенции на финансовое обеспечение расходных обязательств, связанных с   осуществлением обучающимся 10-х ( 11-х) и 11-х (12-х) классов муниципальных общеобразовательных организаций ежемесячных денежных выплат</t>
  </si>
  <si>
    <t>4.20.</t>
  </si>
  <si>
    <t>Иные межбюджетные трансферты на премирование победителей Вссероссийского конкурса "Лучшая муниципальная практика"</t>
  </si>
  <si>
    <t>Итого по основному мероприятию ВЦП</t>
  </si>
  <si>
    <t>Реализация мероприятие в сфере реабилитации и абилитации инвалидов</t>
  </si>
  <si>
    <t>5. "Обеспечение реализации мероприятий государственных программ Российской Федерации и Ульяновской области"</t>
  </si>
  <si>
    <t>2019 г.</t>
  </si>
  <si>
    <t>2017 г.,      2019 г., 2020 г.</t>
  </si>
  <si>
    <t>Субсидии некоммерческим организациям на финансовое обеспечение затрат, связанных с осуществлением деятельности по организации и проведению мониторинга проявлений социально опасных форм поведения граждан и содействия их профилактике</t>
  </si>
  <si>
    <t>4. "Обеспечение реализации мероприятий государственных программ Ульяновской области"</t>
  </si>
  <si>
    <t xml:space="preserve">Подготовка к открытию летних оздоровительных лагерей </t>
  </si>
  <si>
    <t>4.21.</t>
  </si>
  <si>
    <t>5.4.</t>
  </si>
  <si>
    <t>5.5.</t>
  </si>
  <si>
    <t>Обеспечение деятельности(оказание услуг) муниципальных организаций и учреждений дополнительного образования детей в рамках персонифицированного финансирования дополнительного образования детей</t>
  </si>
  <si>
    <t>1.16.</t>
  </si>
  <si>
    <t>2015-2021 гг.</t>
  </si>
  <si>
    <t>2017 -2019г.</t>
  </si>
  <si>
    <t>2017-2018 г.</t>
  </si>
  <si>
    <t>2017 г.-2018 г.</t>
  </si>
  <si>
    <t>2018-2021 гг.</t>
  </si>
  <si>
    <t>2018 г.-2019 г.</t>
  </si>
  <si>
    <t>Обеспечение деятельности(оказание услуг) муниципальных организаций ( учреждений) дополнительного образования детей</t>
  </si>
  <si>
    <t>Субвенции на компенсацию родителям или иным законным представителям обучающихся затрат, связанных с обеспечением получения начального общего, основного общего или среднего общего образование в форме семейного образования на территории Ульяновской области</t>
  </si>
  <si>
    <t>2019-2021 г.</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</si>
  <si>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</si>
  <si>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2017 г., 2020-2021 гг.</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</si>
</sst>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_р_._-;\-* #,##0.0_р_._-;_-* &quot;-&quot;??_р_._-;_-@_-"/>
    <numFmt numFmtId="173" formatCode="#,##0.000"/>
    <numFmt numFmtId="174" formatCode="0.000"/>
    <numFmt numFmtId="175" formatCode="#,##0.000_ ;\-#,##0.000\ "/>
    <numFmt numFmtId="176" formatCode="#,##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s>
  <fonts count="43">
    <font>
      <sz val="11"/>
      <color theme="1"/>
      <name val="Calibri"/>
      <family val="2"/>
    </font>
    <font>
      <sz val="11"/>
      <color indexed="8"/>
      <name val="Calibri"/>
      <family val="2"/>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4"/>
      <color indexed="8"/>
      <name val="Times New Roman"/>
      <family val="1"/>
    </font>
    <font>
      <b/>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sz val="14"/>
      <color theme="1"/>
      <name val="Times New Roman"/>
      <family val="1"/>
    </font>
    <font>
      <b/>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right/>
      <top/>
      <bottom style="thin"/>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0" applyNumberFormat="0" applyBorder="0" applyAlignment="0" applyProtection="0"/>
  </cellStyleXfs>
  <cellXfs count="123">
    <xf numFmtId="0" fontId="0" fillId="0" borderId="0" xfId="0" applyFont="1" applyAlignment="1">
      <alignment/>
    </xf>
    <xf numFmtId="0" fontId="39" fillId="0" borderId="0" xfId="0" applyFont="1" applyAlignment="1">
      <alignment/>
    </xf>
    <xf numFmtId="0" fontId="39" fillId="0" borderId="10" xfId="0" applyFont="1" applyBorder="1" applyAlignment="1">
      <alignment/>
    </xf>
    <xf numFmtId="0" fontId="39" fillId="0" borderId="0" xfId="0" applyFont="1" applyAlignment="1">
      <alignment horizontal="center"/>
    </xf>
    <xf numFmtId="0" fontId="39" fillId="0" borderId="10" xfId="0" applyFont="1" applyFill="1" applyBorder="1" applyAlignment="1">
      <alignment horizontal="center"/>
    </xf>
    <xf numFmtId="43" fontId="39" fillId="0" borderId="0" xfId="58" applyFont="1" applyAlignment="1">
      <alignment horizontal="left"/>
    </xf>
    <xf numFmtId="43" fontId="39" fillId="0" borderId="0" xfId="58" applyFont="1" applyAlignment="1">
      <alignment horizontal="center"/>
    </xf>
    <xf numFmtId="172" fontId="39" fillId="0" borderId="0" xfId="58" applyNumberFormat="1" applyFont="1" applyAlignment="1">
      <alignment horizontal="center"/>
    </xf>
    <xf numFmtId="0" fontId="39" fillId="0" borderId="10" xfId="0" applyFont="1" applyFill="1" applyBorder="1" applyAlignment="1">
      <alignment horizontal="center" wrapText="1"/>
    </xf>
    <xf numFmtId="0" fontId="40" fillId="0" borderId="10" xfId="0" applyFont="1" applyFill="1" applyBorder="1" applyAlignment="1">
      <alignment horizontal="center"/>
    </xf>
    <xf numFmtId="0" fontId="40" fillId="0" borderId="0" xfId="0" applyFont="1" applyAlignment="1">
      <alignment/>
    </xf>
    <xf numFmtId="4" fontId="40" fillId="0" borderId="0" xfId="0" applyNumberFormat="1" applyFont="1" applyAlignment="1">
      <alignment/>
    </xf>
    <xf numFmtId="0" fontId="39" fillId="0" borderId="11" xfId="0" applyFont="1" applyBorder="1" applyAlignment="1">
      <alignment horizontal="center" wrapText="1"/>
    </xf>
    <xf numFmtId="43" fontId="39" fillId="0" borderId="11" xfId="58" applyFont="1" applyBorder="1" applyAlignment="1">
      <alignment horizontal="center"/>
    </xf>
    <xf numFmtId="0" fontId="39" fillId="0" borderId="11" xfId="0" applyFont="1" applyBorder="1" applyAlignment="1">
      <alignment horizontal="center"/>
    </xf>
    <xf numFmtId="1" fontId="39" fillId="0" borderId="11" xfId="0" applyNumberFormat="1" applyFont="1" applyBorder="1" applyAlignment="1">
      <alignment horizontal="center" wrapText="1"/>
    </xf>
    <xf numFmtId="173" fontId="39" fillId="0" borderId="10" xfId="0" applyNumberFormat="1" applyFont="1" applyBorder="1" applyAlignment="1">
      <alignment horizontal="center"/>
    </xf>
    <xf numFmtId="173" fontId="39" fillId="0" borderId="10" xfId="0" applyNumberFormat="1" applyFont="1" applyBorder="1" applyAlignment="1">
      <alignment/>
    </xf>
    <xf numFmtId="173" fontId="39" fillId="0" borderId="10" xfId="58" applyNumberFormat="1" applyFont="1" applyBorder="1" applyAlignment="1">
      <alignment horizontal="center"/>
    </xf>
    <xf numFmtId="173" fontId="40" fillId="0" borderId="10" xfId="0" applyNumberFormat="1" applyFont="1" applyBorder="1" applyAlignment="1">
      <alignment horizontal="center"/>
    </xf>
    <xf numFmtId="174" fontId="39" fillId="0" borderId="0" xfId="0" applyNumberFormat="1" applyFont="1" applyAlignment="1">
      <alignment/>
    </xf>
    <xf numFmtId="175" fontId="39" fillId="0" borderId="0" xfId="0" applyNumberFormat="1" applyFont="1" applyAlignment="1">
      <alignment horizontal="center"/>
    </xf>
    <xf numFmtId="0" fontId="40" fillId="0" borderId="0" xfId="0" applyFont="1" applyBorder="1" applyAlignment="1">
      <alignment/>
    </xf>
    <xf numFmtId="0" fontId="39" fillId="0" borderId="0" xfId="0" applyFont="1" applyFill="1" applyBorder="1" applyAlignment="1">
      <alignment horizontal="center" wrapText="1"/>
    </xf>
    <xf numFmtId="175" fontId="39" fillId="0" borderId="0" xfId="0" applyNumberFormat="1" applyFont="1" applyBorder="1" applyAlignment="1">
      <alignment horizontal="center"/>
    </xf>
    <xf numFmtId="0" fontId="39" fillId="0" borderId="0" xfId="0" applyFont="1" applyBorder="1" applyAlignment="1">
      <alignment/>
    </xf>
    <xf numFmtId="0" fontId="41" fillId="0" borderId="10" xfId="0" applyFont="1" applyBorder="1" applyAlignment="1">
      <alignment/>
    </xf>
    <xf numFmtId="0" fontId="41" fillId="0" borderId="10" xfId="0" applyFont="1" applyFill="1" applyBorder="1" applyAlignment="1">
      <alignment horizontal="center"/>
    </xf>
    <xf numFmtId="173" fontId="41" fillId="0" borderId="10" xfId="0" applyNumberFormat="1" applyFont="1" applyBorder="1" applyAlignment="1">
      <alignment/>
    </xf>
    <xf numFmtId="0" fontId="42" fillId="0" borderId="10" xfId="0" applyFont="1" applyFill="1" applyBorder="1" applyAlignment="1">
      <alignment horizontal="center"/>
    </xf>
    <xf numFmtId="4" fontId="42" fillId="0" borderId="10" xfId="0" applyNumberFormat="1" applyFont="1" applyBorder="1" applyAlignment="1">
      <alignment horizontal="center" vertical="center"/>
    </xf>
    <xf numFmtId="4" fontId="41" fillId="0" borderId="10" xfId="0" applyNumberFormat="1" applyFont="1" applyFill="1" applyBorder="1" applyAlignment="1">
      <alignment/>
    </xf>
    <xf numFmtId="0" fontId="39" fillId="0" borderId="0" xfId="0" applyFont="1" applyAlignment="1">
      <alignment horizontal="center"/>
    </xf>
    <xf numFmtId="0" fontId="41" fillId="0" borderId="10" xfId="0" applyFont="1" applyBorder="1" applyAlignment="1">
      <alignment vertical="center" wrapText="1"/>
    </xf>
    <xf numFmtId="49" fontId="39" fillId="0" borderId="10" xfId="0" applyNumberFormat="1" applyFont="1" applyBorder="1" applyAlignment="1">
      <alignment/>
    </xf>
    <xf numFmtId="173" fontId="41" fillId="0" borderId="10" xfId="0" applyNumberFormat="1" applyFont="1" applyBorder="1" applyAlignment="1">
      <alignment wrapText="1"/>
    </xf>
    <xf numFmtId="0" fontId="40" fillId="0" borderId="10" xfId="0" applyFont="1" applyBorder="1" applyAlignment="1">
      <alignment/>
    </xf>
    <xf numFmtId="173" fontId="41" fillId="0" borderId="10" xfId="0" applyNumberFormat="1" applyFont="1" applyBorder="1" applyAlignment="1">
      <alignment vertical="center" wrapText="1"/>
    </xf>
    <xf numFmtId="4" fontId="42" fillId="0" borderId="10" xfId="0" applyNumberFormat="1" applyFont="1" applyFill="1" applyBorder="1" applyAlignment="1">
      <alignment/>
    </xf>
    <xf numFmtId="176" fontId="42" fillId="0" borderId="10" xfId="0" applyNumberFormat="1" applyFont="1" applyFill="1" applyBorder="1" applyAlignment="1">
      <alignment/>
    </xf>
    <xf numFmtId="4" fontId="42" fillId="0" borderId="10" xfId="0" applyNumberFormat="1" applyFont="1" applyFill="1" applyBorder="1" applyAlignment="1">
      <alignment wrapText="1"/>
    </xf>
    <xf numFmtId="0" fontId="41" fillId="0" borderId="0" xfId="0" applyFont="1" applyFill="1" applyAlignment="1">
      <alignment horizontal="center" wrapText="1"/>
    </xf>
    <xf numFmtId="0" fontId="41" fillId="0" borderId="12" xfId="0" applyFont="1" applyBorder="1" applyAlignment="1">
      <alignment horizontal="center" vertical="center"/>
    </xf>
    <xf numFmtId="0" fontId="41" fillId="0" borderId="11" xfId="0" applyFont="1" applyBorder="1" applyAlignment="1">
      <alignment horizontal="center" vertical="center"/>
    </xf>
    <xf numFmtId="4" fontId="41" fillId="0" borderId="10" xfId="0" applyNumberFormat="1" applyFont="1" applyFill="1" applyBorder="1" applyAlignment="1">
      <alignment vertical="center" wrapText="1"/>
    </xf>
    <xf numFmtId="49" fontId="39" fillId="0" borderId="10" xfId="0" applyNumberFormat="1" applyFont="1" applyBorder="1" applyAlignment="1">
      <alignment horizontal="center" vertical="center"/>
    </xf>
    <xf numFmtId="4" fontId="41" fillId="0" borderId="10" xfId="0" applyNumberFormat="1" applyFont="1" applyFill="1" applyBorder="1" applyAlignment="1">
      <alignment vertical="center"/>
    </xf>
    <xf numFmtId="176" fontId="41" fillId="0" borderId="10" xfId="0" applyNumberFormat="1" applyFont="1" applyFill="1" applyBorder="1" applyAlignment="1">
      <alignment vertical="center"/>
    </xf>
    <xf numFmtId="176" fontId="41" fillId="0" borderId="10" xfId="0" applyNumberFormat="1" applyFont="1" applyBorder="1" applyAlignment="1">
      <alignment vertical="center"/>
    </xf>
    <xf numFmtId="0" fontId="41" fillId="0" borderId="10" xfId="0" applyFont="1" applyFill="1" applyBorder="1" applyAlignment="1">
      <alignment horizontal="center" vertical="center"/>
    </xf>
    <xf numFmtId="0" fontId="42" fillId="0" borderId="10" xfId="0" applyFont="1" applyBorder="1" applyAlignment="1">
      <alignment horizontal="center" vertical="center" wrapText="1"/>
    </xf>
    <xf numFmtId="0" fontId="42" fillId="0" borderId="10" xfId="0" applyFont="1" applyFill="1" applyBorder="1" applyAlignment="1">
      <alignment horizontal="center" vertical="center"/>
    </xf>
    <xf numFmtId="0" fontId="41" fillId="0" borderId="10" xfId="0" applyFont="1" applyFill="1" applyBorder="1" applyAlignment="1">
      <alignment horizontal="center" vertical="center" wrapText="1"/>
    </xf>
    <xf numFmtId="0" fontId="41" fillId="0" borderId="10" xfId="0" applyFont="1" applyFill="1" applyBorder="1" applyAlignment="1">
      <alignment horizontal="left" vertical="center" wrapText="1"/>
    </xf>
    <xf numFmtId="4" fontId="39" fillId="0" borderId="0" xfId="0" applyNumberFormat="1" applyFont="1" applyAlignment="1">
      <alignment/>
    </xf>
    <xf numFmtId="4" fontId="41" fillId="0" borderId="10" xfId="0" applyNumberFormat="1" applyFont="1" applyFill="1" applyBorder="1" applyAlignment="1">
      <alignment horizontal="right" vertical="center"/>
    </xf>
    <xf numFmtId="176" fontId="41" fillId="0" borderId="10" xfId="0" applyNumberFormat="1" applyFont="1" applyFill="1" applyBorder="1" applyAlignment="1">
      <alignment horizontal="right" vertical="center"/>
    </xf>
    <xf numFmtId="176" fontId="42" fillId="0" borderId="10" xfId="0" applyNumberFormat="1" applyFont="1" applyFill="1" applyBorder="1" applyAlignment="1">
      <alignment horizontal="right" vertical="center"/>
    </xf>
    <xf numFmtId="4" fontId="42" fillId="0" borderId="10" xfId="0" applyNumberFormat="1" applyFont="1" applyFill="1" applyBorder="1" applyAlignment="1">
      <alignment horizontal="right" vertical="center"/>
    </xf>
    <xf numFmtId="0" fontId="41" fillId="0" borderId="10" xfId="0" applyFont="1" applyFill="1" applyBorder="1" applyAlignment="1">
      <alignment vertical="center" wrapText="1"/>
    </xf>
    <xf numFmtId="173" fontId="41" fillId="0" borderId="10" xfId="0" applyNumberFormat="1" applyFont="1" applyBorder="1" applyAlignment="1">
      <alignment horizontal="left" vertical="top" wrapText="1"/>
    </xf>
    <xf numFmtId="0" fontId="39" fillId="0" borderId="0" xfId="0" applyFont="1" applyAlignment="1">
      <alignment vertical="top" wrapText="1"/>
    </xf>
    <xf numFmtId="176" fontId="42" fillId="0" borderId="10" xfId="0" applyNumberFormat="1" applyFont="1" applyFill="1" applyBorder="1" applyAlignment="1">
      <alignment vertical="center"/>
    </xf>
    <xf numFmtId="0" fontId="39" fillId="0" borderId="0" xfId="0" applyFont="1" applyFill="1" applyAlignment="1">
      <alignment/>
    </xf>
    <xf numFmtId="0" fontId="39" fillId="0" borderId="0" xfId="0" applyFont="1" applyFill="1" applyAlignment="1">
      <alignment wrapText="1"/>
    </xf>
    <xf numFmtId="0" fontId="41" fillId="0" borderId="12" xfId="0" applyFont="1" applyBorder="1" applyAlignment="1">
      <alignment horizontal="center" vertical="center"/>
    </xf>
    <xf numFmtId="0" fontId="41" fillId="0" borderId="11" xfId="0" applyFont="1" applyBorder="1" applyAlignment="1">
      <alignment horizontal="center" vertical="center"/>
    </xf>
    <xf numFmtId="0" fontId="41" fillId="0" borderId="0" xfId="0" applyFont="1" applyFill="1" applyAlignment="1">
      <alignment horizontal="center" wrapText="1"/>
    </xf>
    <xf numFmtId="0" fontId="41" fillId="0" borderId="10" xfId="0" applyFont="1" applyBorder="1" applyAlignment="1">
      <alignment wrapText="1"/>
    </xf>
    <xf numFmtId="0" fontId="41" fillId="0" borderId="0" xfId="0" applyFont="1" applyFill="1" applyAlignment="1">
      <alignment wrapText="1"/>
    </xf>
    <xf numFmtId="0" fontId="41" fillId="0" borderId="10" xfId="0" applyFont="1" applyFill="1" applyBorder="1" applyAlignment="1">
      <alignment wrapText="1"/>
    </xf>
    <xf numFmtId="176" fontId="41" fillId="0" borderId="10" xfId="0" applyNumberFormat="1" applyFont="1" applyBorder="1" applyAlignment="1">
      <alignment horizontal="center" vertical="center"/>
    </xf>
    <xf numFmtId="49" fontId="39" fillId="0" borderId="10" xfId="0" applyNumberFormat="1" applyFont="1" applyFill="1" applyBorder="1" applyAlignment="1">
      <alignment horizontal="center" vertical="center"/>
    </xf>
    <xf numFmtId="0" fontId="41" fillId="0" borderId="12" xfId="0" applyFont="1" applyBorder="1" applyAlignment="1">
      <alignment horizontal="center" vertical="center"/>
    </xf>
    <xf numFmtId="0" fontId="41" fillId="0" borderId="11" xfId="0" applyFont="1" applyBorder="1" applyAlignment="1">
      <alignment horizontal="center" vertical="center"/>
    </xf>
    <xf numFmtId="0" fontId="41" fillId="0" borderId="0" xfId="0" applyFont="1" applyFill="1" applyAlignment="1">
      <alignment horizontal="center" wrapText="1"/>
    </xf>
    <xf numFmtId="0" fontId="2" fillId="0" borderId="10" xfId="0" applyFont="1" applyFill="1" applyBorder="1" applyAlignment="1">
      <alignment horizontal="left" vertical="center" wrapText="1" shrinkToFit="1"/>
    </xf>
    <xf numFmtId="0" fontId="42" fillId="0" borderId="13" xfId="0" applyFont="1" applyFill="1" applyBorder="1" applyAlignment="1">
      <alignment horizontal="center"/>
    </xf>
    <xf numFmtId="0" fontId="41" fillId="0" borderId="12" xfId="0" applyFont="1" applyFill="1" applyBorder="1" applyAlignment="1">
      <alignment horizontal="center" vertical="center" wrapText="1"/>
    </xf>
    <xf numFmtId="0" fontId="41" fillId="0" borderId="14" xfId="0" applyFont="1" applyFill="1" applyBorder="1" applyAlignment="1">
      <alignment horizontal="center" vertical="center" wrapText="1"/>
    </xf>
    <xf numFmtId="0" fontId="41" fillId="0" borderId="11" xfId="0" applyFont="1" applyFill="1" applyBorder="1" applyAlignment="1">
      <alignment horizontal="center" vertical="center" wrapText="1"/>
    </xf>
    <xf numFmtId="0" fontId="41" fillId="0" borderId="12"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12" xfId="0" applyFont="1" applyBorder="1" applyAlignment="1">
      <alignment horizontal="center" vertical="center"/>
    </xf>
    <xf numFmtId="0" fontId="41" fillId="0" borderId="11" xfId="0" applyFont="1" applyBorder="1" applyAlignment="1">
      <alignment horizontal="center" vertical="center"/>
    </xf>
    <xf numFmtId="0" fontId="41" fillId="0" borderId="15" xfId="0" applyFont="1" applyBorder="1" applyAlignment="1">
      <alignment horizontal="center"/>
    </xf>
    <xf numFmtId="0" fontId="41" fillId="0" borderId="16" xfId="0" applyFont="1" applyBorder="1" applyAlignment="1">
      <alignment horizontal="center"/>
    </xf>
    <xf numFmtId="0" fontId="41" fillId="0" borderId="17" xfId="0" applyFont="1" applyBorder="1" applyAlignment="1">
      <alignment horizontal="center"/>
    </xf>
    <xf numFmtId="0" fontId="42" fillId="0" borderId="15" xfId="0" applyFont="1" applyBorder="1" applyAlignment="1">
      <alignment horizontal="center" vertical="center"/>
    </xf>
    <xf numFmtId="0" fontId="42" fillId="0" borderId="16" xfId="0" applyFont="1" applyBorder="1" applyAlignment="1">
      <alignment horizontal="center" vertical="center"/>
    </xf>
    <xf numFmtId="0" fontId="42" fillId="0" borderId="17" xfId="0" applyFont="1" applyBorder="1" applyAlignment="1">
      <alignment horizontal="center" vertical="center"/>
    </xf>
    <xf numFmtId="0" fontId="41" fillId="0" borderId="14" xfId="0" applyFont="1" applyBorder="1" applyAlignment="1">
      <alignment horizontal="center" vertical="center"/>
    </xf>
    <xf numFmtId="0" fontId="39" fillId="0" borderId="12" xfId="0" applyFont="1" applyBorder="1" applyAlignment="1">
      <alignment horizontal="center"/>
    </xf>
    <xf numFmtId="0" fontId="39" fillId="0" borderId="11" xfId="0" applyFont="1" applyBorder="1" applyAlignment="1">
      <alignment horizontal="center"/>
    </xf>
    <xf numFmtId="0" fontId="41" fillId="0" borderId="0" xfId="0" applyFont="1" applyFill="1" applyAlignment="1">
      <alignment horizontal="center" wrapText="1"/>
    </xf>
    <xf numFmtId="0" fontId="39" fillId="0" borderId="0" xfId="0" applyFont="1" applyAlignment="1">
      <alignment horizontal="center"/>
    </xf>
    <xf numFmtId="49" fontId="40" fillId="0" borderId="15" xfId="0" applyNumberFormat="1" applyFont="1" applyBorder="1" applyAlignment="1">
      <alignment horizontal="center" wrapText="1"/>
    </xf>
    <xf numFmtId="49" fontId="39" fillId="0" borderId="16" xfId="0" applyNumberFormat="1" applyFont="1" applyBorder="1" applyAlignment="1">
      <alignment horizontal="center" wrapText="1"/>
    </xf>
    <xf numFmtId="49" fontId="39" fillId="0" borderId="17" xfId="0" applyNumberFormat="1" applyFont="1" applyBorder="1" applyAlignment="1">
      <alignment horizontal="center" wrapText="1"/>
    </xf>
    <xf numFmtId="49" fontId="40" fillId="0" borderId="15" xfId="0" applyNumberFormat="1" applyFont="1" applyBorder="1" applyAlignment="1">
      <alignment horizontal="center" vertical="center" wrapText="1"/>
    </xf>
    <xf numFmtId="49" fontId="39" fillId="0" borderId="16" xfId="0" applyNumberFormat="1" applyFont="1" applyBorder="1" applyAlignment="1">
      <alignment horizontal="center" vertical="center" wrapText="1"/>
    </xf>
    <xf numFmtId="49" fontId="39" fillId="0" borderId="17" xfId="0" applyNumberFormat="1" applyFont="1" applyBorder="1" applyAlignment="1">
      <alignment horizontal="center" vertical="center" wrapText="1"/>
    </xf>
    <xf numFmtId="49" fontId="40" fillId="0" borderId="15" xfId="0" applyNumberFormat="1" applyFont="1" applyBorder="1" applyAlignment="1">
      <alignment horizontal="center" vertical="center"/>
    </xf>
    <xf numFmtId="49" fontId="40" fillId="0" borderId="16" xfId="0" applyNumberFormat="1" applyFont="1" applyBorder="1" applyAlignment="1">
      <alignment horizontal="center" vertical="center"/>
    </xf>
    <xf numFmtId="49" fontId="40" fillId="0" borderId="17" xfId="0" applyNumberFormat="1" applyFont="1" applyBorder="1" applyAlignment="1">
      <alignment horizontal="center" vertical="center"/>
    </xf>
    <xf numFmtId="0" fontId="40" fillId="0" borderId="18" xfId="0" applyFont="1" applyBorder="1" applyAlignment="1">
      <alignment horizontal="center"/>
    </xf>
    <xf numFmtId="0" fontId="40" fillId="0" borderId="13" xfId="0" applyFont="1" applyBorder="1" applyAlignment="1">
      <alignment horizontal="center"/>
    </xf>
    <xf numFmtId="0" fontId="40" fillId="0" borderId="19" xfId="0" applyFont="1" applyBorder="1" applyAlignment="1">
      <alignment horizontal="center"/>
    </xf>
    <xf numFmtId="0" fontId="39" fillId="0" borderId="12" xfId="0" applyFont="1" applyFill="1" applyBorder="1" applyAlignment="1">
      <alignment horizontal="center" wrapText="1"/>
    </xf>
    <xf numFmtId="0" fontId="39" fillId="0" borderId="14" xfId="0" applyFont="1" applyFill="1" applyBorder="1" applyAlignment="1">
      <alignment horizontal="center" wrapText="1"/>
    </xf>
    <xf numFmtId="0" fontId="39" fillId="0" borderId="11" xfId="0" applyFont="1" applyFill="1" applyBorder="1" applyAlignment="1">
      <alignment horizontal="center" wrapText="1"/>
    </xf>
    <xf numFmtId="0" fontId="39" fillId="0" borderId="12" xfId="0" applyFont="1" applyBorder="1" applyAlignment="1">
      <alignment horizontal="center" wrapText="1"/>
    </xf>
    <xf numFmtId="0" fontId="39" fillId="0" borderId="14" xfId="0" applyFont="1" applyBorder="1" applyAlignment="1">
      <alignment horizontal="center" wrapText="1"/>
    </xf>
    <xf numFmtId="0" fontId="39" fillId="0" borderId="11" xfId="0" applyFont="1" applyBorder="1" applyAlignment="1">
      <alignment horizontal="center" wrapText="1"/>
    </xf>
    <xf numFmtId="172" fontId="39" fillId="0" borderId="15" xfId="58" applyNumberFormat="1" applyFont="1" applyBorder="1" applyAlignment="1">
      <alignment horizontal="center"/>
    </xf>
    <xf numFmtId="172" fontId="39" fillId="0" borderId="16" xfId="58" applyNumberFormat="1" applyFont="1" applyBorder="1" applyAlignment="1">
      <alignment horizontal="center"/>
    </xf>
    <xf numFmtId="172" fontId="39" fillId="0" borderId="17" xfId="58" applyNumberFormat="1" applyFont="1" applyBorder="1" applyAlignment="1">
      <alignment horizontal="center"/>
    </xf>
    <xf numFmtId="172" fontId="40" fillId="0" borderId="12" xfId="58" applyNumberFormat="1" applyFont="1" applyBorder="1" applyAlignment="1">
      <alignment horizontal="center" wrapText="1"/>
    </xf>
    <xf numFmtId="172" fontId="40" fillId="0" borderId="11" xfId="58" applyNumberFormat="1" applyFont="1" applyBorder="1" applyAlignment="1">
      <alignment horizontal="center" wrapText="1"/>
    </xf>
    <xf numFmtId="43" fontId="39" fillId="0" borderId="15" xfId="58" applyFont="1" applyBorder="1" applyAlignment="1">
      <alignment horizontal="center"/>
    </xf>
    <xf numFmtId="43" fontId="39" fillId="0" borderId="16" xfId="58" applyFont="1" applyBorder="1" applyAlignment="1">
      <alignment horizontal="center"/>
    </xf>
    <xf numFmtId="43" fontId="39" fillId="0" borderId="17" xfId="58"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72"/>
  <sheetViews>
    <sheetView tabSelected="1" view="pageBreakPreview" zoomScale="78" zoomScaleNormal="60" zoomScaleSheetLayoutView="78" zoomScalePageLayoutView="0" workbookViewId="0" topLeftCell="A64">
      <selection activeCell="A26" sqref="A26:P26"/>
    </sheetView>
  </sheetViews>
  <sheetFormatPr defaultColWidth="9.140625" defaultRowHeight="15"/>
  <cols>
    <col min="1" max="1" width="9.140625" style="1" customWidth="1"/>
    <col min="2" max="2" width="37.57421875" style="3" customWidth="1"/>
    <col min="3" max="3" width="11.7109375" style="32" customWidth="1"/>
    <col min="4" max="4" width="15.57421875" style="3" customWidth="1"/>
    <col min="5" max="5" width="19.8515625" style="1" hidden="1" customWidth="1"/>
    <col min="6" max="6" width="11.8515625" style="1" hidden="1" customWidth="1"/>
    <col min="7" max="7" width="14.8515625" style="1" hidden="1" customWidth="1"/>
    <col min="8" max="8" width="15.57421875" style="1" customWidth="1"/>
    <col min="9" max="9" width="15.7109375" style="1" customWidth="1"/>
    <col min="10" max="10" width="15.140625" style="1" customWidth="1"/>
    <col min="11" max="12" width="15.57421875" style="1" customWidth="1"/>
    <col min="13" max="13" width="15.28125" style="1" customWidth="1"/>
    <col min="14" max="14" width="15.57421875" style="1" customWidth="1"/>
    <col min="15" max="15" width="16.28125" style="1" customWidth="1"/>
    <col min="16" max="16" width="16.00390625" style="1" customWidth="1"/>
    <col min="17" max="17" width="27.00390625" style="1" customWidth="1"/>
    <col min="18" max="18" width="15.00390625" style="1" customWidth="1"/>
    <col min="19" max="16384" width="9.140625" style="1" customWidth="1"/>
  </cols>
  <sheetData>
    <row r="1" spans="1:16" ht="40.5" customHeight="1">
      <c r="A1" s="95" t="s">
        <v>90</v>
      </c>
      <c r="B1" s="95"/>
      <c r="C1" s="95"/>
      <c r="D1" s="95"/>
      <c r="E1" s="95"/>
      <c r="F1" s="95"/>
      <c r="G1" s="95"/>
      <c r="H1" s="95"/>
      <c r="I1" s="95"/>
      <c r="J1" s="95"/>
      <c r="K1" s="95"/>
      <c r="L1" s="41"/>
      <c r="M1" s="67"/>
      <c r="N1" s="75"/>
      <c r="O1" s="96" t="s">
        <v>78</v>
      </c>
      <c r="P1" s="96"/>
    </row>
    <row r="2" spans="2:16" ht="18.75">
      <c r="B2" s="77"/>
      <c r="C2" s="77"/>
      <c r="D2" s="77"/>
      <c r="E2" s="77"/>
      <c r="F2" s="77"/>
      <c r="G2" s="77"/>
      <c r="H2" s="77"/>
      <c r="I2" s="77"/>
      <c r="J2" s="77"/>
      <c r="K2" s="77"/>
      <c r="L2" s="77"/>
      <c r="M2" s="77"/>
      <c r="N2" s="77"/>
      <c r="O2" s="77"/>
      <c r="P2" s="77"/>
    </row>
    <row r="3" spans="1:16" ht="31.5" customHeight="1">
      <c r="A3" s="93" t="s">
        <v>37</v>
      </c>
      <c r="B3" s="78" t="s">
        <v>33</v>
      </c>
      <c r="C3" s="81" t="s">
        <v>34</v>
      </c>
      <c r="D3" s="81" t="s">
        <v>35</v>
      </c>
      <c r="E3" s="26"/>
      <c r="F3" s="26"/>
      <c r="G3" s="26"/>
      <c r="H3" s="86" t="s">
        <v>64</v>
      </c>
      <c r="I3" s="87"/>
      <c r="J3" s="87"/>
      <c r="K3" s="87"/>
      <c r="L3" s="87"/>
      <c r="M3" s="87"/>
      <c r="N3" s="87"/>
      <c r="O3" s="88"/>
      <c r="P3" s="84" t="s">
        <v>36</v>
      </c>
    </row>
    <row r="4" spans="1:16" ht="37.5" customHeight="1">
      <c r="A4" s="94"/>
      <c r="B4" s="79"/>
      <c r="C4" s="82"/>
      <c r="D4" s="82"/>
      <c r="E4" s="26"/>
      <c r="F4" s="26"/>
      <c r="G4" s="26"/>
      <c r="H4" s="42" t="s">
        <v>81</v>
      </c>
      <c r="I4" s="84" t="s">
        <v>38</v>
      </c>
      <c r="J4" s="84" t="s">
        <v>39</v>
      </c>
      <c r="K4" s="84" t="s">
        <v>80</v>
      </c>
      <c r="L4" s="42" t="s">
        <v>86</v>
      </c>
      <c r="M4" s="65">
        <v>2020</v>
      </c>
      <c r="N4" s="73">
        <v>2021</v>
      </c>
      <c r="O4" s="84" t="s">
        <v>40</v>
      </c>
      <c r="P4" s="92"/>
    </row>
    <row r="5" spans="2:16" ht="11.25" customHeight="1" hidden="1">
      <c r="B5" s="80"/>
      <c r="C5" s="83"/>
      <c r="D5" s="83"/>
      <c r="E5" s="26"/>
      <c r="F5" s="26"/>
      <c r="G5" s="26"/>
      <c r="H5" s="43"/>
      <c r="I5" s="85"/>
      <c r="J5" s="85"/>
      <c r="K5" s="85"/>
      <c r="L5" s="43"/>
      <c r="M5" s="66"/>
      <c r="N5" s="74"/>
      <c r="O5" s="85"/>
      <c r="P5" s="85"/>
    </row>
    <row r="6" spans="1:16" ht="35.25" customHeight="1">
      <c r="A6" s="100" t="s">
        <v>42</v>
      </c>
      <c r="B6" s="101"/>
      <c r="C6" s="101"/>
      <c r="D6" s="101"/>
      <c r="E6" s="101"/>
      <c r="F6" s="101"/>
      <c r="G6" s="101"/>
      <c r="H6" s="101"/>
      <c r="I6" s="101"/>
      <c r="J6" s="101"/>
      <c r="K6" s="101"/>
      <c r="L6" s="101"/>
      <c r="M6" s="101"/>
      <c r="N6" s="101"/>
      <c r="O6" s="101"/>
      <c r="P6" s="102"/>
    </row>
    <row r="7" spans="1:17" ht="76.5" customHeight="1">
      <c r="A7" s="45" t="s">
        <v>41</v>
      </c>
      <c r="B7" s="53" t="s">
        <v>43</v>
      </c>
      <c r="C7" s="33" t="s">
        <v>161</v>
      </c>
      <c r="D7" s="44" t="s">
        <v>123</v>
      </c>
      <c r="E7" s="31"/>
      <c r="F7" s="31"/>
      <c r="G7" s="31"/>
      <c r="H7" s="47">
        <v>502708.7</v>
      </c>
      <c r="I7" s="47">
        <v>549717.2</v>
      </c>
      <c r="J7" s="47">
        <v>575525.3</v>
      </c>
      <c r="K7" s="48">
        <v>460800.4</v>
      </c>
      <c r="L7" s="48">
        <v>513052.7</v>
      </c>
      <c r="M7" s="48">
        <v>456858</v>
      </c>
      <c r="N7" s="48">
        <v>469488.2</v>
      </c>
      <c r="O7" s="48">
        <f aca="true" t="shared" si="0" ref="O7:O12">H7+I7+J7+K7+L7+M7+N7</f>
        <v>3528150.5000000005</v>
      </c>
      <c r="P7" s="60" t="s">
        <v>122</v>
      </c>
      <c r="Q7" s="63"/>
    </row>
    <row r="8" spans="1:17" ht="96" customHeight="1">
      <c r="A8" s="45" t="s">
        <v>44</v>
      </c>
      <c r="B8" s="53" t="s">
        <v>45</v>
      </c>
      <c r="C8" s="33" t="s">
        <v>161</v>
      </c>
      <c r="D8" s="44" t="s">
        <v>84</v>
      </c>
      <c r="E8" s="31"/>
      <c r="F8" s="31"/>
      <c r="G8" s="31"/>
      <c r="H8" s="47">
        <v>407341.9</v>
      </c>
      <c r="I8" s="47">
        <v>399388.3</v>
      </c>
      <c r="J8" s="47">
        <v>436412.6</v>
      </c>
      <c r="K8" s="48">
        <v>444993.4</v>
      </c>
      <c r="L8" s="48">
        <v>466001.4</v>
      </c>
      <c r="M8" s="48">
        <v>430301.9</v>
      </c>
      <c r="N8" s="48">
        <v>424291.3</v>
      </c>
      <c r="O8" s="48">
        <f t="shared" si="0"/>
        <v>3008730.7999999993</v>
      </c>
      <c r="P8" s="60" t="s">
        <v>122</v>
      </c>
      <c r="Q8" s="64"/>
    </row>
    <row r="9" spans="1:18" ht="99" customHeight="1">
      <c r="A9" s="45" t="s">
        <v>46</v>
      </c>
      <c r="B9" s="53" t="s">
        <v>167</v>
      </c>
      <c r="C9" s="33" t="s">
        <v>161</v>
      </c>
      <c r="D9" s="44" t="s">
        <v>84</v>
      </c>
      <c r="E9" s="31"/>
      <c r="F9" s="31"/>
      <c r="G9" s="31"/>
      <c r="H9" s="47">
        <v>225017.6</v>
      </c>
      <c r="I9" s="47">
        <v>236307.4</v>
      </c>
      <c r="J9" s="47">
        <v>256476.1</v>
      </c>
      <c r="K9" s="48">
        <v>273892.5</v>
      </c>
      <c r="L9" s="48">
        <v>239572.5</v>
      </c>
      <c r="M9" s="48">
        <v>280475.8</v>
      </c>
      <c r="N9" s="48">
        <v>292890.3</v>
      </c>
      <c r="O9" s="48">
        <f t="shared" si="0"/>
        <v>1804632.2000000002</v>
      </c>
      <c r="P9" s="60" t="s">
        <v>122</v>
      </c>
      <c r="Q9" s="63"/>
      <c r="R9" s="61"/>
    </row>
    <row r="10" spans="1:17" ht="60" customHeight="1">
      <c r="A10" s="45" t="s">
        <v>47</v>
      </c>
      <c r="B10" s="53" t="s">
        <v>65</v>
      </c>
      <c r="C10" s="33" t="s">
        <v>161</v>
      </c>
      <c r="D10" s="44" t="s">
        <v>84</v>
      </c>
      <c r="E10" s="31"/>
      <c r="F10" s="31"/>
      <c r="G10" s="31"/>
      <c r="H10" s="47">
        <v>8199.4</v>
      </c>
      <c r="I10" s="47">
        <v>8486.8</v>
      </c>
      <c r="J10" s="47">
        <v>8362.2</v>
      </c>
      <c r="K10" s="48">
        <v>10085.2</v>
      </c>
      <c r="L10" s="48">
        <v>11029.3</v>
      </c>
      <c r="M10" s="48">
        <v>11035.6</v>
      </c>
      <c r="N10" s="48">
        <v>11015.9</v>
      </c>
      <c r="O10" s="48">
        <f t="shared" si="0"/>
        <v>68214.4</v>
      </c>
      <c r="P10" s="60" t="s">
        <v>122</v>
      </c>
      <c r="Q10" s="63"/>
    </row>
    <row r="11" spans="1:17" ht="117.75" customHeight="1">
      <c r="A11" s="45" t="s">
        <v>82</v>
      </c>
      <c r="B11" s="53" t="s">
        <v>83</v>
      </c>
      <c r="C11" s="27" t="s">
        <v>87</v>
      </c>
      <c r="D11" s="44" t="s">
        <v>84</v>
      </c>
      <c r="E11" s="31"/>
      <c r="F11" s="31"/>
      <c r="G11" s="31"/>
      <c r="H11" s="46">
        <v>0</v>
      </c>
      <c r="I11" s="47">
        <v>421.1</v>
      </c>
      <c r="J11" s="47">
        <v>0</v>
      </c>
      <c r="K11" s="48">
        <v>0</v>
      </c>
      <c r="L11" s="48">
        <v>0</v>
      </c>
      <c r="M11" s="48">
        <v>0</v>
      </c>
      <c r="N11" s="48"/>
      <c r="O11" s="48">
        <f t="shared" si="0"/>
        <v>421.1</v>
      </c>
      <c r="P11" s="60" t="s">
        <v>122</v>
      </c>
      <c r="Q11" s="63"/>
    </row>
    <row r="12" spans="1:17" ht="80.25" customHeight="1">
      <c r="A12" s="45" t="s">
        <v>96</v>
      </c>
      <c r="B12" s="53" t="s">
        <v>100</v>
      </c>
      <c r="C12" s="52" t="s">
        <v>121</v>
      </c>
      <c r="D12" s="44" t="s">
        <v>84</v>
      </c>
      <c r="E12" s="31"/>
      <c r="F12" s="31"/>
      <c r="G12" s="31"/>
      <c r="H12" s="46">
        <v>0</v>
      </c>
      <c r="I12" s="47">
        <v>600</v>
      </c>
      <c r="J12" s="47">
        <f>J13+J14</f>
        <v>2312</v>
      </c>
      <c r="K12" s="48">
        <v>1593.1</v>
      </c>
      <c r="L12" s="48">
        <v>0</v>
      </c>
      <c r="M12" s="48">
        <v>0</v>
      </c>
      <c r="N12" s="48"/>
      <c r="O12" s="48">
        <f t="shared" si="0"/>
        <v>4505.1</v>
      </c>
      <c r="P12" s="60" t="s">
        <v>122</v>
      </c>
      <c r="Q12" s="63"/>
    </row>
    <row r="13" spans="1:17" ht="100.5" customHeight="1">
      <c r="A13" s="45" t="s">
        <v>108</v>
      </c>
      <c r="B13" s="53" t="s">
        <v>112</v>
      </c>
      <c r="C13" s="52" t="s">
        <v>89</v>
      </c>
      <c r="D13" s="44" t="s">
        <v>84</v>
      </c>
      <c r="E13" s="31"/>
      <c r="F13" s="31"/>
      <c r="G13" s="31"/>
      <c r="H13" s="47">
        <v>0</v>
      </c>
      <c r="I13" s="56">
        <v>0</v>
      </c>
      <c r="J13" s="47">
        <v>1541.3</v>
      </c>
      <c r="K13" s="48">
        <v>0</v>
      </c>
      <c r="L13" s="48">
        <v>0</v>
      </c>
      <c r="M13" s="48">
        <v>0</v>
      </c>
      <c r="N13" s="48"/>
      <c r="O13" s="48">
        <f aca="true" t="shared" si="1" ref="O13:O22">H13+I13+J13+K13+L13+M13+N13</f>
        <v>1541.3</v>
      </c>
      <c r="P13" s="60" t="s">
        <v>122</v>
      </c>
      <c r="Q13" s="63"/>
    </row>
    <row r="14" spans="1:17" ht="95.25" customHeight="1">
      <c r="A14" s="45" t="s">
        <v>109</v>
      </c>
      <c r="B14" s="53" t="s">
        <v>113</v>
      </c>
      <c r="C14" s="52" t="s">
        <v>133</v>
      </c>
      <c r="D14" s="44" t="s">
        <v>84</v>
      </c>
      <c r="E14" s="31"/>
      <c r="F14" s="31"/>
      <c r="G14" s="31"/>
      <c r="H14" s="47">
        <v>0</v>
      </c>
      <c r="I14" s="56">
        <v>0</v>
      </c>
      <c r="J14" s="47">
        <v>770.7</v>
      </c>
      <c r="K14" s="48">
        <v>1593.1</v>
      </c>
      <c r="L14" s="48">
        <v>0</v>
      </c>
      <c r="M14" s="48">
        <v>0</v>
      </c>
      <c r="N14" s="48"/>
      <c r="O14" s="48">
        <f t="shared" si="1"/>
        <v>2363.8</v>
      </c>
      <c r="P14" s="60" t="s">
        <v>122</v>
      </c>
      <c r="Q14" s="63"/>
    </row>
    <row r="15" spans="1:16" ht="74.25" customHeight="1">
      <c r="A15" s="45" t="s">
        <v>97</v>
      </c>
      <c r="B15" s="53" t="s">
        <v>125</v>
      </c>
      <c r="C15" s="52" t="s">
        <v>162</v>
      </c>
      <c r="D15" s="44" t="s">
        <v>84</v>
      </c>
      <c r="E15" s="31"/>
      <c r="F15" s="31"/>
      <c r="G15" s="31"/>
      <c r="H15" s="47">
        <v>0</v>
      </c>
      <c r="I15" s="47">
        <v>0</v>
      </c>
      <c r="J15" s="47">
        <v>6831.9</v>
      </c>
      <c r="K15" s="48">
        <v>11043.7</v>
      </c>
      <c r="L15" s="48">
        <v>4476.1</v>
      </c>
      <c r="M15" s="48">
        <v>0</v>
      </c>
      <c r="N15" s="48"/>
      <c r="O15" s="48">
        <f t="shared" si="1"/>
        <v>22351.699999999997</v>
      </c>
      <c r="P15" s="60" t="s">
        <v>122</v>
      </c>
    </row>
    <row r="16" spans="1:16" ht="65.25" customHeight="1">
      <c r="A16" s="45" t="s">
        <v>98</v>
      </c>
      <c r="B16" s="53" t="s">
        <v>88</v>
      </c>
      <c r="C16" s="49" t="s">
        <v>89</v>
      </c>
      <c r="D16" s="44" t="s">
        <v>84</v>
      </c>
      <c r="E16" s="31"/>
      <c r="F16" s="31"/>
      <c r="G16" s="31"/>
      <c r="H16" s="47">
        <v>0</v>
      </c>
      <c r="I16" s="47">
        <v>0</v>
      </c>
      <c r="J16" s="47">
        <v>1959.1</v>
      </c>
      <c r="K16" s="48">
        <v>0</v>
      </c>
      <c r="L16" s="48">
        <v>0</v>
      </c>
      <c r="M16" s="48">
        <v>0</v>
      </c>
      <c r="N16" s="48"/>
      <c r="O16" s="48">
        <f t="shared" si="1"/>
        <v>1959.1</v>
      </c>
      <c r="P16" s="60" t="s">
        <v>122</v>
      </c>
    </row>
    <row r="17" spans="1:16" ht="108.75" customHeight="1">
      <c r="A17" s="45" t="s">
        <v>117</v>
      </c>
      <c r="B17" s="53" t="s">
        <v>101</v>
      </c>
      <c r="C17" s="52" t="s">
        <v>163</v>
      </c>
      <c r="D17" s="44" t="s">
        <v>84</v>
      </c>
      <c r="E17" s="31"/>
      <c r="F17" s="31"/>
      <c r="G17" s="31"/>
      <c r="H17" s="47">
        <v>0</v>
      </c>
      <c r="I17" s="47">
        <v>0</v>
      </c>
      <c r="J17" s="47">
        <v>516.7</v>
      </c>
      <c r="K17" s="48">
        <v>2066.7</v>
      </c>
      <c r="L17" s="48"/>
      <c r="M17" s="47"/>
      <c r="N17" s="48"/>
      <c r="O17" s="48">
        <f t="shared" si="1"/>
        <v>2583.3999999999996</v>
      </c>
      <c r="P17" s="60" t="s">
        <v>122</v>
      </c>
    </row>
    <row r="18" spans="1:16" ht="149.25" customHeight="1">
      <c r="A18" s="45" t="s">
        <v>99</v>
      </c>
      <c r="B18" s="53" t="s">
        <v>107</v>
      </c>
      <c r="C18" s="52" t="s">
        <v>89</v>
      </c>
      <c r="D18" s="44" t="s">
        <v>84</v>
      </c>
      <c r="E18" s="31"/>
      <c r="F18" s="31"/>
      <c r="G18" s="31"/>
      <c r="H18" s="47">
        <v>0</v>
      </c>
      <c r="I18" s="47">
        <v>0</v>
      </c>
      <c r="J18" s="47">
        <v>421.1</v>
      </c>
      <c r="K18" s="48">
        <v>0</v>
      </c>
      <c r="L18" s="48"/>
      <c r="M18" s="48"/>
      <c r="N18" s="48"/>
      <c r="O18" s="48">
        <f t="shared" si="1"/>
        <v>421.1</v>
      </c>
      <c r="P18" s="60" t="s">
        <v>122</v>
      </c>
    </row>
    <row r="19" spans="1:16" ht="132.75" customHeight="1">
      <c r="A19" s="45" t="s">
        <v>104</v>
      </c>
      <c r="B19" s="69" t="s">
        <v>126</v>
      </c>
      <c r="C19" s="52" t="s">
        <v>164</v>
      </c>
      <c r="D19" s="44" t="s">
        <v>84</v>
      </c>
      <c r="E19" s="31"/>
      <c r="F19" s="31"/>
      <c r="G19" s="31"/>
      <c r="H19" s="47">
        <v>0</v>
      </c>
      <c r="I19" s="47">
        <v>0</v>
      </c>
      <c r="J19" s="47">
        <v>52.7</v>
      </c>
      <c r="K19" s="48">
        <v>157.9</v>
      </c>
      <c r="L19" s="48"/>
      <c r="M19" s="48">
        <v>0</v>
      </c>
      <c r="N19" s="48"/>
      <c r="O19" s="48">
        <f t="shared" si="1"/>
        <v>210.60000000000002</v>
      </c>
      <c r="P19" s="60" t="s">
        <v>122</v>
      </c>
    </row>
    <row r="20" spans="1:16" ht="57" customHeight="1">
      <c r="A20" s="45" t="s">
        <v>119</v>
      </c>
      <c r="B20" s="68" t="s">
        <v>124</v>
      </c>
      <c r="C20" s="33" t="s">
        <v>165</v>
      </c>
      <c r="D20" s="44" t="s">
        <v>84</v>
      </c>
      <c r="E20" s="31"/>
      <c r="F20" s="31"/>
      <c r="G20" s="31"/>
      <c r="H20" s="47">
        <v>0</v>
      </c>
      <c r="I20" s="47">
        <v>0</v>
      </c>
      <c r="J20" s="47">
        <v>0</v>
      </c>
      <c r="K20" s="48">
        <v>148906.3</v>
      </c>
      <c r="L20" s="47">
        <v>162777.7</v>
      </c>
      <c r="M20" s="47">
        <v>169475</v>
      </c>
      <c r="N20" s="48">
        <v>169475</v>
      </c>
      <c r="O20" s="48">
        <f t="shared" si="1"/>
        <v>650634</v>
      </c>
      <c r="P20" s="60" t="s">
        <v>122</v>
      </c>
    </row>
    <row r="21" spans="1:16" ht="149.25" customHeight="1">
      <c r="A21" s="45" t="s">
        <v>120</v>
      </c>
      <c r="B21" s="70" t="s">
        <v>132</v>
      </c>
      <c r="C21" s="52" t="s">
        <v>166</v>
      </c>
      <c r="D21" s="44" t="s">
        <v>84</v>
      </c>
      <c r="E21" s="31"/>
      <c r="F21" s="31"/>
      <c r="G21" s="31"/>
      <c r="H21" s="47">
        <v>0</v>
      </c>
      <c r="I21" s="47">
        <v>0</v>
      </c>
      <c r="J21" s="47">
        <v>0</v>
      </c>
      <c r="K21" s="48">
        <v>10000</v>
      </c>
      <c r="L21" s="48">
        <v>10000</v>
      </c>
      <c r="M21" s="48">
        <v>0</v>
      </c>
      <c r="N21" s="48"/>
      <c r="O21" s="48">
        <f t="shared" si="1"/>
        <v>20000</v>
      </c>
      <c r="P21" s="60" t="s">
        <v>122</v>
      </c>
    </row>
    <row r="22" spans="1:16" ht="209.25" customHeight="1">
      <c r="A22" s="45" t="s">
        <v>131</v>
      </c>
      <c r="B22" s="68" t="s">
        <v>153</v>
      </c>
      <c r="C22" s="49" t="s">
        <v>116</v>
      </c>
      <c r="D22" s="44" t="s">
        <v>84</v>
      </c>
      <c r="E22" s="31"/>
      <c r="F22" s="31"/>
      <c r="G22" s="31"/>
      <c r="H22" s="47">
        <v>0</v>
      </c>
      <c r="I22" s="47">
        <v>0</v>
      </c>
      <c r="J22" s="47">
        <v>0</v>
      </c>
      <c r="K22" s="48">
        <v>19777.2</v>
      </c>
      <c r="L22" s="48">
        <v>0</v>
      </c>
      <c r="M22" s="48">
        <v>0</v>
      </c>
      <c r="N22" s="48"/>
      <c r="O22" s="48">
        <f t="shared" si="1"/>
        <v>19777.2</v>
      </c>
      <c r="P22" s="60" t="s">
        <v>122</v>
      </c>
    </row>
    <row r="23" spans="1:16" ht="121.5" customHeight="1">
      <c r="A23" s="45" t="s">
        <v>139</v>
      </c>
      <c r="B23" s="68" t="s">
        <v>140</v>
      </c>
      <c r="C23" s="49" t="s">
        <v>116</v>
      </c>
      <c r="D23" s="44" t="s">
        <v>84</v>
      </c>
      <c r="E23" s="31"/>
      <c r="F23" s="31"/>
      <c r="G23" s="31"/>
      <c r="H23" s="47"/>
      <c r="I23" s="47"/>
      <c r="J23" s="47"/>
      <c r="K23" s="71">
        <v>285.6</v>
      </c>
      <c r="L23" s="48">
        <v>0</v>
      </c>
      <c r="M23" s="48"/>
      <c r="N23" s="48"/>
      <c r="O23" s="48">
        <f>H23+I23+J23+K23+L23+M23+N23</f>
        <v>285.6</v>
      </c>
      <c r="P23" s="60" t="s">
        <v>122</v>
      </c>
    </row>
    <row r="24" spans="1:16" ht="175.5" customHeight="1">
      <c r="A24" s="45" t="s">
        <v>160</v>
      </c>
      <c r="B24" s="53" t="s">
        <v>159</v>
      </c>
      <c r="C24" s="33" t="s">
        <v>151</v>
      </c>
      <c r="D24" s="44" t="s">
        <v>84</v>
      </c>
      <c r="E24" s="31"/>
      <c r="F24" s="31"/>
      <c r="G24" s="31"/>
      <c r="H24" s="47">
        <v>0</v>
      </c>
      <c r="I24" s="47">
        <v>0</v>
      </c>
      <c r="J24" s="47">
        <v>0</v>
      </c>
      <c r="K24" s="48">
        <v>0</v>
      </c>
      <c r="L24" s="48">
        <v>45487.2</v>
      </c>
      <c r="M24" s="48"/>
      <c r="N24" s="48"/>
      <c r="O24" s="48">
        <f>H24+I24+J24+K24+L24+M24+N24</f>
        <v>45487.2</v>
      </c>
      <c r="P24" s="60" t="s">
        <v>122</v>
      </c>
    </row>
    <row r="25" spans="1:16" ht="25.5" customHeight="1">
      <c r="A25" s="34"/>
      <c r="B25" s="29" t="s">
        <v>148</v>
      </c>
      <c r="C25" s="29"/>
      <c r="D25" s="38"/>
      <c r="E25" s="38"/>
      <c r="F25" s="38"/>
      <c r="G25" s="38"/>
      <c r="H25" s="39">
        <f>H7+H8+H9+H10+H11+H15+H16+H12+H17</f>
        <v>1143267.6</v>
      </c>
      <c r="I25" s="39">
        <f>I7+I8+I9+I10+I11+I15+I16+I12+I17</f>
        <v>1194920.8</v>
      </c>
      <c r="J25" s="39">
        <f>J7+J8+J9+J10+J11+J15+J16+J12+J17+J18+J19</f>
        <v>1288869.7</v>
      </c>
      <c r="K25" s="39">
        <f>K7+K8+K9+K10+K11+K15+K16+K12+K17+K18+K19+K20+K21+K22+K24+K23</f>
        <v>1383602</v>
      </c>
      <c r="L25" s="39">
        <f>L7+L8+L9+L10+L11+L15+L16+L12+L17+L18+L19+L20+L21+L22+L24</f>
        <v>1452396.9000000001</v>
      </c>
      <c r="M25" s="39">
        <f>M7+M8+M9+M10+M11+M15+M16+M12+M17+M18+M19+M20+M21+M22+M24</f>
        <v>1348146.3</v>
      </c>
      <c r="N25" s="39">
        <f>N7+N8+N9+N10+N11+N15+N16+N12+N17+N18+N19+N20+N21+N22+N24</f>
        <v>1367160.7</v>
      </c>
      <c r="O25" s="39">
        <f>O7+O8+O9+O10+O11+O15+O16+O12+O17+O18+O19+O20+O21+O22+O24+O23</f>
        <v>9178363.999999996</v>
      </c>
      <c r="P25" s="28"/>
    </row>
    <row r="26" spans="1:16" ht="43.5" customHeight="1">
      <c r="A26" s="100" t="s">
        <v>48</v>
      </c>
      <c r="B26" s="101"/>
      <c r="C26" s="101"/>
      <c r="D26" s="101"/>
      <c r="E26" s="101"/>
      <c r="F26" s="101"/>
      <c r="G26" s="101"/>
      <c r="H26" s="101"/>
      <c r="I26" s="101"/>
      <c r="J26" s="101"/>
      <c r="K26" s="101"/>
      <c r="L26" s="101"/>
      <c r="M26" s="101"/>
      <c r="N26" s="101"/>
      <c r="O26" s="101"/>
      <c r="P26" s="102"/>
    </row>
    <row r="27" spans="1:16" ht="138.75" customHeight="1">
      <c r="A27" s="45" t="s">
        <v>49</v>
      </c>
      <c r="B27" s="52" t="s">
        <v>67</v>
      </c>
      <c r="C27" s="52" t="s">
        <v>161</v>
      </c>
      <c r="D27" s="44" t="s">
        <v>84</v>
      </c>
      <c r="E27" s="31"/>
      <c r="F27" s="31"/>
      <c r="G27" s="31"/>
      <c r="H27" s="46">
        <v>24664.9</v>
      </c>
      <c r="I27" s="47">
        <v>25536.8</v>
      </c>
      <c r="J27" s="47">
        <v>25035.7</v>
      </c>
      <c r="K27" s="48">
        <v>24876.1</v>
      </c>
      <c r="L27" s="47">
        <v>23614.8</v>
      </c>
      <c r="M27" s="47">
        <v>23697.6</v>
      </c>
      <c r="N27" s="47">
        <v>24193.5</v>
      </c>
      <c r="O27" s="48">
        <f>H27+I27+J27+K27+L27+M27+N27</f>
        <v>171619.4</v>
      </c>
      <c r="P27" s="37" t="s">
        <v>32</v>
      </c>
    </row>
    <row r="28" spans="1:16" ht="136.5" customHeight="1">
      <c r="A28" s="45" t="s">
        <v>50</v>
      </c>
      <c r="B28" s="52" t="s">
        <v>68</v>
      </c>
      <c r="C28" s="52" t="s">
        <v>161</v>
      </c>
      <c r="D28" s="44" t="s">
        <v>84</v>
      </c>
      <c r="E28" s="31"/>
      <c r="F28" s="31"/>
      <c r="G28" s="31"/>
      <c r="H28" s="46">
        <v>864.2</v>
      </c>
      <c r="I28" s="47">
        <v>925.3</v>
      </c>
      <c r="J28" s="47">
        <v>993.8</v>
      </c>
      <c r="K28" s="48">
        <v>943.8</v>
      </c>
      <c r="L28" s="48">
        <v>872.5</v>
      </c>
      <c r="M28" s="47">
        <v>1056</v>
      </c>
      <c r="N28" s="47">
        <v>1068.2</v>
      </c>
      <c r="O28" s="48">
        <f>H28+I28+J28+K28+L28+M28+N28</f>
        <v>6723.8</v>
      </c>
      <c r="P28" s="37" t="s">
        <v>32</v>
      </c>
    </row>
    <row r="29" spans="1:16" ht="79.5" customHeight="1">
      <c r="A29" s="45" t="s">
        <v>66</v>
      </c>
      <c r="B29" s="52" t="s">
        <v>69</v>
      </c>
      <c r="C29" s="52" t="s">
        <v>161</v>
      </c>
      <c r="D29" s="44" t="s">
        <v>84</v>
      </c>
      <c r="E29" s="31"/>
      <c r="F29" s="31"/>
      <c r="G29" s="31"/>
      <c r="H29" s="46">
        <v>43194.2</v>
      </c>
      <c r="I29" s="47">
        <v>32554.5</v>
      </c>
      <c r="J29" s="47">
        <v>26051.3</v>
      </c>
      <c r="K29" s="48">
        <v>26019</v>
      </c>
      <c r="L29" s="48">
        <v>27070.5</v>
      </c>
      <c r="M29" s="48">
        <v>27273.7</v>
      </c>
      <c r="N29" s="48">
        <v>28170.6</v>
      </c>
      <c r="O29" s="48">
        <f>H29+I29+J29+K29+L29+M29+N29</f>
        <v>210333.80000000002</v>
      </c>
      <c r="P29" s="37" t="s">
        <v>32</v>
      </c>
    </row>
    <row r="30" spans="1:16" ht="25.5" customHeight="1">
      <c r="A30" s="34"/>
      <c r="B30" s="29" t="s">
        <v>148</v>
      </c>
      <c r="C30" s="29"/>
      <c r="D30" s="38"/>
      <c r="E30" s="38"/>
      <c r="F30" s="38"/>
      <c r="G30" s="38"/>
      <c r="H30" s="38">
        <f aca="true" t="shared" si="2" ref="H30:O30">H27+H28+H29</f>
        <v>68723.3</v>
      </c>
      <c r="I30" s="39">
        <f t="shared" si="2"/>
        <v>59016.6</v>
      </c>
      <c r="J30" s="39">
        <f t="shared" si="2"/>
        <v>52080.8</v>
      </c>
      <c r="K30" s="39">
        <f t="shared" si="2"/>
        <v>51838.899999999994</v>
      </c>
      <c r="L30" s="39">
        <f t="shared" si="2"/>
        <v>51557.8</v>
      </c>
      <c r="M30" s="39">
        <f t="shared" si="2"/>
        <v>52027.3</v>
      </c>
      <c r="N30" s="39">
        <f t="shared" si="2"/>
        <v>53432.3</v>
      </c>
      <c r="O30" s="39">
        <f t="shared" si="2"/>
        <v>388677</v>
      </c>
      <c r="P30" s="28"/>
    </row>
    <row r="31" spans="1:16" ht="25.5" customHeight="1">
      <c r="A31" s="103" t="s">
        <v>51</v>
      </c>
      <c r="B31" s="104"/>
      <c r="C31" s="104"/>
      <c r="D31" s="104"/>
      <c r="E31" s="104"/>
      <c r="F31" s="104"/>
      <c r="G31" s="104"/>
      <c r="H31" s="104"/>
      <c r="I31" s="104"/>
      <c r="J31" s="104"/>
      <c r="K31" s="104"/>
      <c r="L31" s="104"/>
      <c r="M31" s="104"/>
      <c r="N31" s="104"/>
      <c r="O31" s="104"/>
      <c r="P31" s="105"/>
    </row>
    <row r="32" spans="1:16" ht="68.25" customHeight="1">
      <c r="A32" s="45" t="s">
        <v>52</v>
      </c>
      <c r="B32" s="52" t="s">
        <v>155</v>
      </c>
      <c r="C32" s="52" t="s">
        <v>161</v>
      </c>
      <c r="D32" s="44" t="s">
        <v>84</v>
      </c>
      <c r="E32" s="31"/>
      <c r="F32" s="31"/>
      <c r="G32" s="31"/>
      <c r="H32" s="46">
        <v>6476.2</v>
      </c>
      <c r="I32" s="47">
        <v>6458.4</v>
      </c>
      <c r="J32" s="47">
        <v>5252.9</v>
      </c>
      <c r="K32" s="48">
        <v>3101.7</v>
      </c>
      <c r="L32" s="48">
        <v>3274.7</v>
      </c>
      <c r="M32" s="48">
        <v>3241.5</v>
      </c>
      <c r="N32" s="48">
        <v>3241.5</v>
      </c>
      <c r="O32" s="48">
        <f>H32+I32+J32+K32+L32+M32+N32</f>
        <v>31046.9</v>
      </c>
      <c r="P32" s="60" t="s">
        <v>122</v>
      </c>
    </row>
    <row r="33" spans="1:16" ht="25.5" customHeight="1">
      <c r="A33" s="34"/>
      <c r="B33" s="29" t="s">
        <v>148</v>
      </c>
      <c r="C33" s="29"/>
      <c r="D33" s="38"/>
      <c r="E33" s="38"/>
      <c r="F33" s="38"/>
      <c r="G33" s="38"/>
      <c r="H33" s="38">
        <f aca="true" t="shared" si="3" ref="H33:O33">H32</f>
        <v>6476.2</v>
      </c>
      <c r="I33" s="39">
        <f t="shared" si="3"/>
        <v>6458.4</v>
      </c>
      <c r="J33" s="39">
        <f t="shared" si="3"/>
        <v>5252.9</v>
      </c>
      <c r="K33" s="39">
        <f t="shared" si="3"/>
        <v>3101.7</v>
      </c>
      <c r="L33" s="39">
        <f t="shared" si="3"/>
        <v>3274.7</v>
      </c>
      <c r="M33" s="39">
        <f t="shared" si="3"/>
        <v>3241.5</v>
      </c>
      <c r="N33" s="39">
        <f t="shared" si="3"/>
        <v>3241.5</v>
      </c>
      <c r="O33" s="39">
        <f t="shared" si="3"/>
        <v>31046.9</v>
      </c>
      <c r="P33" s="28"/>
    </row>
    <row r="34" spans="1:16" ht="33" customHeight="1">
      <c r="A34" s="97" t="s">
        <v>154</v>
      </c>
      <c r="B34" s="98"/>
      <c r="C34" s="98"/>
      <c r="D34" s="98"/>
      <c r="E34" s="98"/>
      <c r="F34" s="98"/>
      <c r="G34" s="98"/>
      <c r="H34" s="98"/>
      <c r="I34" s="98"/>
      <c r="J34" s="98"/>
      <c r="K34" s="98"/>
      <c r="L34" s="98"/>
      <c r="M34" s="98"/>
      <c r="N34" s="98"/>
      <c r="O34" s="98"/>
      <c r="P34" s="99"/>
    </row>
    <row r="35" spans="1:16" ht="185.25" customHeight="1">
      <c r="A35" s="45" t="s">
        <v>54</v>
      </c>
      <c r="B35" s="53" t="s">
        <v>70</v>
      </c>
      <c r="C35" s="52" t="s">
        <v>161</v>
      </c>
      <c r="D35" s="44" t="s">
        <v>84</v>
      </c>
      <c r="E35" s="31"/>
      <c r="F35" s="31"/>
      <c r="G35" s="31"/>
      <c r="H35" s="47">
        <v>1430468.8</v>
      </c>
      <c r="I35" s="47">
        <v>1767760.4</v>
      </c>
      <c r="J35" s="47">
        <v>1684329.7</v>
      </c>
      <c r="K35" s="48">
        <v>1878551.4</v>
      </c>
      <c r="L35" s="48">
        <v>1878535.4</v>
      </c>
      <c r="M35" s="48">
        <v>1507614.2</v>
      </c>
      <c r="N35" s="48">
        <v>1557894.9</v>
      </c>
      <c r="O35" s="48">
        <f>H35+I35+J35+K35+L35+M35+N35</f>
        <v>11705154.8</v>
      </c>
      <c r="P35" s="60" t="s">
        <v>122</v>
      </c>
    </row>
    <row r="36" spans="1:16" ht="270" customHeight="1">
      <c r="A36" s="45" t="s">
        <v>55</v>
      </c>
      <c r="B36" s="53" t="s">
        <v>76</v>
      </c>
      <c r="C36" s="52" t="s">
        <v>161</v>
      </c>
      <c r="D36" s="44" t="s">
        <v>84</v>
      </c>
      <c r="E36" s="31"/>
      <c r="F36" s="31"/>
      <c r="G36" s="31"/>
      <c r="H36" s="47">
        <v>1909622.4</v>
      </c>
      <c r="I36" s="47">
        <v>2220303.3</v>
      </c>
      <c r="J36" s="47">
        <v>2213608.9</v>
      </c>
      <c r="K36" s="48">
        <v>2396816.4</v>
      </c>
      <c r="L36" s="48">
        <v>2386971</v>
      </c>
      <c r="M36" s="48">
        <v>1933549.4</v>
      </c>
      <c r="N36" s="48">
        <v>2009623</v>
      </c>
      <c r="O36" s="48">
        <f>H36+I36+J36+K36+L36+M36+N36</f>
        <v>15070494.4</v>
      </c>
      <c r="P36" s="60" t="s">
        <v>122</v>
      </c>
    </row>
    <row r="37" spans="1:16" ht="346.5" customHeight="1">
      <c r="A37" s="45" t="s">
        <v>56</v>
      </c>
      <c r="B37" s="53" t="s">
        <v>77</v>
      </c>
      <c r="C37" s="52" t="s">
        <v>161</v>
      </c>
      <c r="D37" s="44" t="s">
        <v>84</v>
      </c>
      <c r="E37" s="31"/>
      <c r="F37" s="31"/>
      <c r="G37" s="31"/>
      <c r="H37" s="46">
        <v>116.9</v>
      </c>
      <c r="I37" s="47">
        <v>143.8</v>
      </c>
      <c r="J37" s="47">
        <v>273.1</v>
      </c>
      <c r="K37" s="48">
        <v>326.4</v>
      </c>
      <c r="L37" s="48">
        <v>304.1</v>
      </c>
      <c r="M37" s="48">
        <v>468.6</v>
      </c>
      <c r="N37" s="48">
        <v>468.6</v>
      </c>
      <c r="O37" s="48">
        <f>H37+I37+J37+K37+L37+M37+N37</f>
        <v>2101.5</v>
      </c>
      <c r="P37" s="60" t="s">
        <v>122</v>
      </c>
    </row>
    <row r="38" spans="1:16" ht="339.75" customHeight="1">
      <c r="A38" s="45" t="s">
        <v>57</v>
      </c>
      <c r="B38" s="53" t="s">
        <v>71</v>
      </c>
      <c r="C38" s="52" t="s">
        <v>161</v>
      </c>
      <c r="D38" s="44" t="s">
        <v>84</v>
      </c>
      <c r="E38" s="31"/>
      <c r="F38" s="31"/>
      <c r="G38" s="31"/>
      <c r="H38" s="46">
        <v>2613.7</v>
      </c>
      <c r="I38" s="47">
        <v>2917.6</v>
      </c>
      <c r="J38" s="47">
        <v>3651.2</v>
      </c>
      <c r="K38" s="48">
        <v>3380.1</v>
      </c>
      <c r="L38" s="48">
        <v>3200</v>
      </c>
      <c r="M38" s="48">
        <v>6000</v>
      </c>
      <c r="N38" s="48">
        <v>6000</v>
      </c>
      <c r="O38" s="48">
        <f aca="true" t="shared" si="4" ref="O38:O57">H38+I38+J38+K38+L38+M38+N38</f>
        <v>27762.6</v>
      </c>
      <c r="P38" s="60" t="s">
        <v>122</v>
      </c>
    </row>
    <row r="39" spans="1:16" ht="177.75" customHeight="1">
      <c r="A39" s="45" t="s">
        <v>58</v>
      </c>
      <c r="B39" s="53" t="s">
        <v>72</v>
      </c>
      <c r="C39" s="52" t="s">
        <v>161</v>
      </c>
      <c r="D39" s="44" t="s">
        <v>84</v>
      </c>
      <c r="E39" s="31"/>
      <c r="F39" s="31"/>
      <c r="G39" s="31"/>
      <c r="H39" s="46">
        <v>8530.6</v>
      </c>
      <c r="I39" s="47">
        <v>8342</v>
      </c>
      <c r="J39" s="47">
        <v>7875.8</v>
      </c>
      <c r="K39" s="48">
        <v>8049.8</v>
      </c>
      <c r="L39" s="48">
        <v>8570.1</v>
      </c>
      <c r="M39" s="48">
        <v>10299.7</v>
      </c>
      <c r="N39" s="48">
        <v>10299.7</v>
      </c>
      <c r="O39" s="48">
        <f t="shared" si="4"/>
        <v>61967.7</v>
      </c>
      <c r="P39" s="60" t="s">
        <v>122</v>
      </c>
    </row>
    <row r="40" spans="1:16" ht="273" customHeight="1">
      <c r="A40" s="45" t="s">
        <v>59</v>
      </c>
      <c r="B40" s="53" t="s">
        <v>73</v>
      </c>
      <c r="C40" s="52" t="s">
        <v>161</v>
      </c>
      <c r="D40" s="44" t="s">
        <v>84</v>
      </c>
      <c r="E40" s="31"/>
      <c r="F40" s="31"/>
      <c r="G40" s="31"/>
      <c r="H40" s="46">
        <v>6407.8</v>
      </c>
      <c r="I40" s="47">
        <v>6826.9</v>
      </c>
      <c r="J40" s="47">
        <v>8955.2</v>
      </c>
      <c r="K40" s="48">
        <v>8183.2</v>
      </c>
      <c r="L40" s="47">
        <v>7327.3</v>
      </c>
      <c r="M40" s="48">
        <v>10725.5</v>
      </c>
      <c r="N40" s="48">
        <v>11691.9</v>
      </c>
      <c r="O40" s="48">
        <f t="shared" si="4"/>
        <v>60117.8</v>
      </c>
      <c r="P40" s="60" t="s">
        <v>122</v>
      </c>
    </row>
    <row r="41" spans="1:16" ht="168" customHeight="1">
      <c r="A41" s="45" t="s">
        <v>60</v>
      </c>
      <c r="B41" s="53" t="s">
        <v>145</v>
      </c>
      <c r="C41" s="52" t="s">
        <v>161</v>
      </c>
      <c r="D41" s="44" t="s">
        <v>84</v>
      </c>
      <c r="E41" s="31"/>
      <c r="F41" s="31"/>
      <c r="G41" s="31"/>
      <c r="H41" s="46">
        <v>3986.5</v>
      </c>
      <c r="I41" s="47">
        <v>3212</v>
      </c>
      <c r="J41" s="47">
        <v>3450.6</v>
      </c>
      <c r="K41" s="48">
        <v>3868.8</v>
      </c>
      <c r="L41" s="48">
        <v>4123.8</v>
      </c>
      <c r="M41" s="48">
        <v>4903.2</v>
      </c>
      <c r="N41" s="48">
        <v>4881.6</v>
      </c>
      <c r="O41" s="48">
        <f t="shared" si="4"/>
        <v>28426.5</v>
      </c>
      <c r="P41" s="60" t="s">
        <v>122</v>
      </c>
    </row>
    <row r="42" spans="1:16" ht="284.25" customHeight="1">
      <c r="A42" s="45" t="s">
        <v>61</v>
      </c>
      <c r="B42" s="53" t="s">
        <v>74</v>
      </c>
      <c r="C42" s="52" t="s">
        <v>161</v>
      </c>
      <c r="D42" s="44" t="s">
        <v>84</v>
      </c>
      <c r="E42" s="31"/>
      <c r="F42" s="31"/>
      <c r="G42" s="31"/>
      <c r="H42" s="46">
        <v>92760.5</v>
      </c>
      <c r="I42" s="47">
        <v>136225.6</v>
      </c>
      <c r="J42" s="47">
        <v>153780</v>
      </c>
      <c r="K42" s="48">
        <v>176935.2</v>
      </c>
      <c r="L42" s="48">
        <v>203278.6</v>
      </c>
      <c r="M42" s="48">
        <v>165422.7</v>
      </c>
      <c r="N42" s="48">
        <v>162317.7</v>
      </c>
      <c r="O42" s="48">
        <f t="shared" si="4"/>
        <v>1090720.3</v>
      </c>
      <c r="P42" s="60" t="s">
        <v>122</v>
      </c>
    </row>
    <row r="43" spans="1:16" ht="204.75" customHeight="1">
      <c r="A43" s="45" t="s">
        <v>62</v>
      </c>
      <c r="B43" s="53" t="s">
        <v>135</v>
      </c>
      <c r="C43" s="52" t="s">
        <v>161</v>
      </c>
      <c r="D43" s="44" t="s">
        <v>84</v>
      </c>
      <c r="E43" s="31"/>
      <c r="F43" s="31"/>
      <c r="G43" s="31"/>
      <c r="H43" s="46">
        <v>10863.8</v>
      </c>
      <c r="I43" s="47">
        <v>11531.8</v>
      </c>
      <c r="J43" s="47">
        <v>12651.1</v>
      </c>
      <c r="K43" s="48">
        <v>13226.4</v>
      </c>
      <c r="L43" s="48">
        <v>18090.8</v>
      </c>
      <c r="M43" s="48">
        <v>20274.1</v>
      </c>
      <c r="N43" s="48">
        <v>21076.8</v>
      </c>
      <c r="O43" s="48">
        <f t="shared" si="4"/>
        <v>107714.8</v>
      </c>
      <c r="P43" s="60" t="s">
        <v>122</v>
      </c>
    </row>
    <row r="44" spans="1:16" ht="270" customHeight="1">
      <c r="A44" s="45" t="s">
        <v>63</v>
      </c>
      <c r="B44" s="53" t="s">
        <v>75</v>
      </c>
      <c r="C44" s="52" t="s">
        <v>161</v>
      </c>
      <c r="D44" s="44" t="s">
        <v>84</v>
      </c>
      <c r="E44" s="31"/>
      <c r="F44" s="31"/>
      <c r="G44" s="31"/>
      <c r="H44" s="46">
        <v>1775.5</v>
      </c>
      <c r="I44" s="47">
        <v>369.3</v>
      </c>
      <c r="J44" s="47">
        <v>2450.6</v>
      </c>
      <c r="K44" s="48">
        <v>2784.2</v>
      </c>
      <c r="L44" s="48">
        <v>3227.1</v>
      </c>
      <c r="M44" s="48">
        <v>3551.7</v>
      </c>
      <c r="N44" s="48">
        <v>3693.5</v>
      </c>
      <c r="O44" s="48">
        <f t="shared" si="4"/>
        <v>17851.899999999998</v>
      </c>
      <c r="P44" s="60" t="s">
        <v>122</v>
      </c>
    </row>
    <row r="45" spans="1:16" ht="91.5" customHeight="1">
      <c r="A45" s="45" t="s">
        <v>91</v>
      </c>
      <c r="B45" s="53" t="s">
        <v>85</v>
      </c>
      <c r="C45" s="52" t="s">
        <v>87</v>
      </c>
      <c r="D45" s="44" t="s">
        <v>84</v>
      </c>
      <c r="E45" s="31"/>
      <c r="F45" s="31"/>
      <c r="G45" s="31"/>
      <c r="H45" s="46">
        <v>0</v>
      </c>
      <c r="I45" s="47">
        <v>8000</v>
      </c>
      <c r="J45" s="47">
        <v>0</v>
      </c>
      <c r="K45" s="48">
        <v>0</v>
      </c>
      <c r="L45" s="48">
        <v>0</v>
      </c>
      <c r="M45" s="48">
        <v>0</v>
      </c>
      <c r="N45" s="48">
        <v>0</v>
      </c>
      <c r="O45" s="48">
        <f t="shared" si="4"/>
        <v>8000</v>
      </c>
      <c r="P45" s="37" t="s">
        <v>32</v>
      </c>
    </row>
    <row r="46" spans="1:16" ht="94.5" customHeight="1">
      <c r="A46" s="45" t="s">
        <v>92</v>
      </c>
      <c r="B46" s="53" t="s">
        <v>79</v>
      </c>
      <c r="C46" s="52" t="s">
        <v>161</v>
      </c>
      <c r="D46" s="44"/>
      <c r="E46" s="31"/>
      <c r="F46" s="31"/>
      <c r="G46" s="31"/>
      <c r="H46" s="46">
        <v>688.3</v>
      </c>
      <c r="I46" s="47">
        <v>908.2</v>
      </c>
      <c r="J46" s="47">
        <v>1053.4</v>
      </c>
      <c r="K46" s="48">
        <v>1154.7</v>
      </c>
      <c r="L46" s="48">
        <v>1335.3</v>
      </c>
      <c r="M46" s="48">
        <v>1216.3</v>
      </c>
      <c r="N46" s="48">
        <v>1214.3</v>
      </c>
      <c r="O46" s="48">
        <f t="shared" si="4"/>
        <v>7570.500000000001</v>
      </c>
      <c r="P46" s="60" t="s">
        <v>122</v>
      </c>
    </row>
    <row r="47" spans="1:16" ht="95.25" customHeight="1">
      <c r="A47" s="45" t="s">
        <v>93</v>
      </c>
      <c r="B47" s="53" t="s">
        <v>129</v>
      </c>
      <c r="C47" s="52" t="s">
        <v>134</v>
      </c>
      <c r="D47" s="44" t="s">
        <v>84</v>
      </c>
      <c r="E47" s="31"/>
      <c r="F47" s="31"/>
      <c r="G47" s="31"/>
      <c r="H47" s="46">
        <v>38.1</v>
      </c>
      <c r="I47" s="47">
        <v>0</v>
      </c>
      <c r="J47" s="47">
        <f>J48+J49</f>
        <v>1641.5</v>
      </c>
      <c r="K47" s="48"/>
      <c r="L47" s="48">
        <v>0</v>
      </c>
      <c r="M47" s="48">
        <v>0</v>
      </c>
      <c r="N47" s="48">
        <v>0</v>
      </c>
      <c r="O47" s="48">
        <f t="shared" si="4"/>
        <v>1679.6</v>
      </c>
      <c r="P47" s="60" t="s">
        <v>122</v>
      </c>
    </row>
    <row r="48" spans="1:16" ht="114.75" customHeight="1">
      <c r="A48" s="45" t="s">
        <v>110</v>
      </c>
      <c r="B48" s="53" t="s">
        <v>136</v>
      </c>
      <c r="C48" s="52" t="s">
        <v>89</v>
      </c>
      <c r="D48" s="44" t="s">
        <v>84</v>
      </c>
      <c r="E48" s="31"/>
      <c r="F48" s="31"/>
      <c r="G48" s="31"/>
      <c r="H48" s="46">
        <v>0</v>
      </c>
      <c r="I48" s="47">
        <v>0</v>
      </c>
      <c r="J48" s="47">
        <v>1094.3</v>
      </c>
      <c r="K48" s="48">
        <v>0</v>
      </c>
      <c r="L48" s="48">
        <v>0</v>
      </c>
      <c r="M48" s="48">
        <v>0</v>
      </c>
      <c r="N48" s="48">
        <v>0</v>
      </c>
      <c r="O48" s="48">
        <f t="shared" si="4"/>
        <v>1094.3</v>
      </c>
      <c r="P48" s="60" t="s">
        <v>122</v>
      </c>
    </row>
    <row r="49" spans="1:16" ht="108" customHeight="1">
      <c r="A49" s="45" t="s">
        <v>111</v>
      </c>
      <c r="B49" s="53" t="s">
        <v>138</v>
      </c>
      <c r="C49" s="52" t="s">
        <v>89</v>
      </c>
      <c r="D49" s="44" t="s">
        <v>84</v>
      </c>
      <c r="E49" s="31"/>
      <c r="F49" s="31"/>
      <c r="G49" s="31"/>
      <c r="H49" s="46">
        <v>0</v>
      </c>
      <c r="I49" s="47">
        <v>0</v>
      </c>
      <c r="J49" s="47">
        <v>547.2</v>
      </c>
      <c r="K49" s="48"/>
      <c r="L49" s="48">
        <v>0</v>
      </c>
      <c r="M49" s="48">
        <v>0</v>
      </c>
      <c r="N49" s="48">
        <v>0</v>
      </c>
      <c r="O49" s="48">
        <f t="shared" si="4"/>
        <v>547.2</v>
      </c>
      <c r="P49" s="60" t="s">
        <v>122</v>
      </c>
    </row>
    <row r="50" spans="1:16" ht="112.5" customHeight="1">
      <c r="A50" s="45" t="s">
        <v>94</v>
      </c>
      <c r="B50" s="59" t="s">
        <v>130</v>
      </c>
      <c r="C50" s="52" t="s">
        <v>134</v>
      </c>
      <c r="D50" s="44" t="s">
        <v>84</v>
      </c>
      <c r="E50" s="31"/>
      <c r="F50" s="31"/>
      <c r="G50" s="31"/>
      <c r="H50" s="46">
        <v>1531.3</v>
      </c>
      <c r="I50" s="47"/>
      <c r="J50" s="47">
        <v>449.5</v>
      </c>
      <c r="K50" s="48"/>
      <c r="L50" s="48">
        <v>0</v>
      </c>
      <c r="M50" s="48">
        <v>0</v>
      </c>
      <c r="N50" s="48">
        <v>0</v>
      </c>
      <c r="O50" s="48">
        <f t="shared" si="4"/>
        <v>1980.8</v>
      </c>
      <c r="P50" s="60" t="s">
        <v>122</v>
      </c>
    </row>
    <row r="51" spans="1:16" ht="92.25" customHeight="1">
      <c r="A51" s="45" t="s">
        <v>95</v>
      </c>
      <c r="B51" s="53" t="s">
        <v>102</v>
      </c>
      <c r="C51" s="49" t="s">
        <v>89</v>
      </c>
      <c r="D51" s="44" t="s">
        <v>84</v>
      </c>
      <c r="E51" s="31"/>
      <c r="F51" s="31"/>
      <c r="G51" s="31"/>
      <c r="H51" s="46">
        <v>0</v>
      </c>
      <c r="I51" s="47">
        <v>0</v>
      </c>
      <c r="J51" s="47">
        <v>1736.1</v>
      </c>
      <c r="K51" s="48">
        <v>0</v>
      </c>
      <c r="L51" s="48">
        <v>0</v>
      </c>
      <c r="M51" s="48">
        <v>0</v>
      </c>
      <c r="N51" s="48">
        <v>0</v>
      </c>
      <c r="O51" s="48">
        <f t="shared" si="4"/>
        <v>1736.1</v>
      </c>
      <c r="P51" s="60" t="s">
        <v>122</v>
      </c>
    </row>
    <row r="52" spans="1:16" ht="148.5" customHeight="1">
      <c r="A52" s="45" t="s">
        <v>103</v>
      </c>
      <c r="B52" s="53" t="s">
        <v>127</v>
      </c>
      <c r="C52" s="49" t="s">
        <v>89</v>
      </c>
      <c r="D52" s="44" t="s">
        <v>84</v>
      </c>
      <c r="E52" s="31"/>
      <c r="F52" s="31"/>
      <c r="G52" s="31"/>
      <c r="H52" s="46">
        <v>0</v>
      </c>
      <c r="I52" s="47">
        <v>0</v>
      </c>
      <c r="J52" s="47">
        <v>8000</v>
      </c>
      <c r="K52" s="48">
        <v>0</v>
      </c>
      <c r="L52" s="48">
        <v>0</v>
      </c>
      <c r="M52" s="48">
        <v>0</v>
      </c>
      <c r="N52" s="48">
        <v>0</v>
      </c>
      <c r="O52" s="48">
        <f t="shared" si="4"/>
        <v>8000</v>
      </c>
      <c r="P52" s="60" t="s">
        <v>122</v>
      </c>
    </row>
    <row r="53" spans="1:16" ht="148.5" customHeight="1">
      <c r="A53" s="45" t="s">
        <v>118</v>
      </c>
      <c r="B53" s="69" t="s">
        <v>128</v>
      </c>
      <c r="C53" s="52" t="s">
        <v>142</v>
      </c>
      <c r="D53" s="44" t="s">
        <v>84</v>
      </c>
      <c r="E53" s="31"/>
      <c r="F53" s="31"/>
      <c r="G53" s="31"/>
      <c r="H53" s="46"/>
      <c r="I53" s="47"/>
      <c r="J53" s="47">
        <v>1000</v>
      </c>
      <c r="K53" s="48">
        <v>3000</v>
      </c>
      <c r="L53" s="48"/>
      <c r="M53" s="48">
        <v>0</v>
      </c>
      <c r="N53" s="48">
        <v>0</v>
      </c>
      <c r="O53" s="48">
        <f t="shared" si="4"/>
        <v>4000</v>
      </c>
      <c r="P53" s="60" t="s">
        <v>122</v>
      </c>
    </row>
    <row r="54" spans="1:16" ht="108.75" customHeight="1">
      <c r="A54" s="45" t="s">
        <v>141</v>
      </c>
      <c r="B54" s="68" t="s">
        <v>140</v>
      </c>
      <c r="C54" s="52" t="s">
        <v>116</v>
      </c>
      <c r="D54" s="44" t="s">
        <v>84</v>
      </c>
      <c r="E54" s="31"/>
      <c r="F54" s="31"/>
      <c r="G54" s="31"/>
      <c r="H54" s="46"/>
      <c r="I54" s="47"/>
      <c r="J54" s="47"/>
      <c r="K54" s="48">
        <v>5425</v>
      </c>
      <c r="L54" s="48"/>
      <c r="M54" s="48"/>
      <c r="N54" s="48">
        <v>0</v>
      </c>
      <c r="O54" s="48">
        <f t="shared" si="4"/>
        <v>5425</v>
      </c>
      <c r="P54" s="60" t="s">
        <v>122</v>
      </c>
    </row>
    <row r="55" spans="1:16" ht="369" customHeight="1">
      <c r="A55" s="45" t="s">
        <v>143</v>
      </c>
      <c r="B55" s="68" t="s">
        <v>144</v>
      </c>
      <c r="C55" s="52" t="s">
        <v>116</v>
      </c>
      <c r="D55" s="44" t="s">
        <v>84</v>
      </c>
      <c r="E55" s="31"/>
      <c r="F55" s="31"/>
      <c r="G55" s="31"/>
      <c r="H55" s="46"/>
      <c r="I55" s="47"/>
      <c r="J55" s="47"/>
      <c r="K55" s="48">
        <v>21518.3</v>
      </c>
      <c r="L55" s="48"/>
      <c r="M55" s="48"/>
      <c r="N55" s="48">
        <v>0</v>
      </c>
      <c r="O55" s="48">
        <f t="shared" si="4"/>
        <v>21518.3</v>
      </c>
      <c r="P55" s="60" t="s">
        <v>122</v>
      </c>
    </row>
    <row r="56" spans="1:16" ht="96" customHeight="1">
      <c r="A56" s="72" t="s">
        <v>146</v>
      </c>
      <c r="B56" s="70" t="s">
        <v>147</v>
      </c>
      <c r="C56" s="52" t="s">
        <v>116</v>
      </c>
      <c r="D56" s="44" t="s">
        <v>84</v>
      </c>
      <c r="E56" s="31"/>
      <c r="F56" s="31"/>
      <c r="G56" s="31"/>
      <c r="H56" s="46"/>
      <c r="I56" s="47"/>
      <c r="J56" s="47"/>
      <c r="K56" s="47">
        <v>2280</v>
      </c>
      <c r="L56" s="47"/>
      <c r="M56" s="47"/>
      <c r="N56" s="47">
        <v>0</v>
      </c>
      <c r="O56" s="48">
        <f t="shared" si="4"/>
        <v>2280</v>
      </c>
      <c r="P56" s="60" t="s">
        <v>122</v>
      </c>
    </row>
    <row r="57" spans="1:16" ht="144.75" customHeight="1">
      <c r="A57" s="72" t="s">
        <v>156</v>
      </c>
      <c r="B57" s="76" t="s">
        <v>168</v>
      </c>
      <c r="C57" s="52" t="s">
        <v>169</v>
      </c>
      <c r="D57" s="44" t="s">
        <v>84</v>
      </c>
      <c r="E57" s="31"/>
      <c r="F57" s="31"/>
      <c r="G57" s="31"/>
      <c r="H57" s="46"/>
      <c r="I57" s="47"/>
      <c r="J57" s="47"/>
      <c r="K57" s="47"/>
      <c r="L57" s="47">
        <v>798.6</v>
      </c>
      <c r="M57" s="47">
        <v>2770.4</v>
      </c>
      <c r="N57" s="47">
        <v>3479.4</v>
      </c>
      <c r="O57" s="48">
        <f t="shared" si="4"/>
        <v>7048.4</v>
      </c>
      <c r="P57" s="60" t="s">
        <v>122</v>
      </c>
    </row>
    <row r="58" spans="1:16" ht="36" customHeight="1">
      <c r="A58" s="34"/>
      <c r="B58" s="50" t="s">
        <v>148</v>
      </c>
      <c r="C58" s="29"/>
      <c r="D58" s="40"/>
      <c r="E58" s="38"/>
      <c r="F58" s="38"/>
      <c r="G58" s="38"/>
      <c r="H58" s="62">
        <f>SUM(H35:H52)</f>
        <v>3469404.1999999997</v>
      </c>
      <c r="I58" s="62">
        <f>SUM(I35:I52)</f>
        <v>4166540.8999999994</v>
      </c>
      <c r="J58" s="62">
        <f>SUM(J35:J53)-J48-J49</f>
        <v>4104906.7</v>
      </c>
      <c r="K58" s="62">
        <f>SUM(K35:K57)-K48-K49</f>
        <v>4525499.9</v>
      </c>
      <c r="L58" s="62">
        <f>SUM(L35:L57)-L48-L49</f>
        <v>4515762.099999998</v>
      </c>
      <c r="M58" s="62">
        <f>SUM(M35:M57)-M48-M49</f>
        <v>3666795.8000000003</v>
      </c>
      <c r="N58" s="62">
        <f>SUM(N35:N57)-N48-N49</f>
        <v>3792641.4</v>
      </c>
      <c r="O58" s="62">
        <f>SUM(O35:O57)-O48-O49</f>
        <v>28241551.000000007</v>
      </c>
      <c r="P58" s="35"/>
    </row>
    <row r="59" spans="1:16" ht="36" customHeight="1">
      <c r="A59" s="89" t="s">
        <v>150</v>
      </c>
      <c r="B59" s="90"/>
      <c r="C59" s="90"/>
      <c r="D59" s="90"/>
      <c r="E59" s="90"/>
      <c r="F59" s="90"/>
      <c r="G59" s="90"/>
      <c r="H59" s="90"/>
      <c r="I59" s="90"/>
      <c r="J59" s="90"/>
      <c r="K59" s="90"/>
      <c r="L59" s="90"/>
      <c r="M59" s="90"/>
      <c r="N59" s="90"/>
      <c r="O59" s="90"/>
      <c r="P59" s="91"/>
    </row>
    <row r="60" spans="1:16" ht="95.25" customHeight="1">
      <c r="A60" s="45" t="s">
        <v>106</v>
      </c>
      <c r="B60" s="53" t="s">
        <v>129</v>
      </c>
      <c r="C60" s="52" t="s">
        <v>152</v>
      </c>
      <c r="D60" s="44" t="s">
        <v>84</v>
      </c>
      <c r="E60" s="31"/>
      <c r="F60" s="31"/>
      <c r="G60" s="31"/>
      <c r="H60" s="55">
        <v>0</v>
      </c>
      <c r="I60" s="56">
        <v>0</v>
      </c>
      <c r="J60" s="56">
        <f>J61+J62</f>
        <v>4018.7</v>
      </c>
      <c r="K60" s="55">
        <v>0</v>
      </c>
      <c r="L60" s="55">
        <v>1777.9</v>
      </c>
      <c r="M60" s="55">
        <v>885</v>
      </c>
      <c r="N60" s="55">
        <v>0</v>
      </c>
      <c r="O60" s="56">
        <f aca="true" t="shared" si="5" ref="O60:O65">H60+I60+J60+K60+L60+M60+N60</f>
        <v>6681.6</v>
      </c>
      <c r="P60" s="60" t="s">
        <v>122</v>
      </c>
    </row>
    <row r="61" spans="1:16" ht="115.5" customHeight="1">
      <c r="A61" s="45" t="s">
        <v>114</v>
      </c>
      <c r="B61" s="53" t="s">
        <v>136</v>
      </c>
      <c r="C61" s="52" t="s">
        <v>152</v>
      </c>
      <c r="D61" s="44" t="s">
        <v>84</v>
      </c>
      <c r="E61" s="31"/>
      <c r="F61" s="31"/>
      <c r="G61" s="31"/>
      <c r="H61" s="55">
        <v>0</v>
      </c>
      <c r="I61" s="56">
        <v>0</v>
      </c>
      <c r="J61" s="56">
        <v>2679.2</v>
      </c>
      <c r="K61" s="55">
        <v>0</v>
      </c>
      <c r="L61" s="56">
        <v>1777.9</v>
      </c>
      <c r="M61" s="55">
        <v>885</v>
      </c>
      <c r="N61" s="55">
        <v>0</v>
      </c>
      <c r="O61" s="56">
        <f t="shared" si="5"/>
        <v>5342.1</v>
      </c>
      <c r="P61" s="60" t="s">
        <v>122</v>
      </c>
    </row>
    <row r="62" spans="1:16" ht="113.25" customHeight="1">
      <c r="A62" s="45" t="s">
        <v>115</v>
      </c>
      <c r="B62" s="53" t="s">
        <v>137</v>
      </c>
      <c r="C62" s="49" t="s">
        <v>89</v>
      </c>
      <c r="D62" s="44" t="s">
        <v>84</v>
      </c>
      <c r="E62" s="31"/>
      <c r="F62" s="31"/>
      <c r="G62" s="31"/>
      <c r="H62" s="55">
        <v>0</v>
      </c>
      <c r="I62" s="56">
        <v>0</v>
      </c>
      <c r="J62" s="56">
        <v>1339.5</v>
      </c>
      <c r="K62" s="55">
        <v>0</v>
      </c>
      <c r="L62" s="55">
        <v>0</v>
      </c>
      <c r="M62" s="55">
        <v>0</v>
      </c>
      <c r="N62" s="55">
        <v>0</v>
      </c>
      <c r="O62" s="56">
        <f t="shared" si="5"/>
        <v>1339.5</v>
      </c>
      <c r="P62" s="60" t="s">
        <v>122</v>
      </c>
    </row>
    <row r="63" spans="1:16" ht="113.25" customHeight="1">
      <c r="A63" s="45" t="s">
        <v>105</v>
      </c>
      <c r="B63" s="53" t="s">
        <v>170</v>
      </c>
      <c r="C63" s="52" t="s">
        <v>171</v>
      </c>
      <c r="D63" s="44" t="s">
        <v>84</v>
      </c>
      <c r="E63" s="31"/>
      <c r="F63" s="31"/>
      <c r="G63" s="31"/>
      <c r="H63" s="55">
        <v>0</v>
      </c>
      <c r="I63" s="56">
        <v>0</v>
      </c>
      <c r="J63" s="56">
        <v>1100.5</v>
      </c>
      <c r="K63" s="55">
        <v>0</v>
      </c>
      <c r="L63" s="55"/>
      <c r="M63" s="55">
        <v>516.7</v>
      </c>
      <c r="N63" s="55">
        <v>516.7</v>
      </c>
      <c r="O63" s="56">
        <f t="shared" si="5"/>
        <v>2133.9</v>
      </c>
      <c r="P63" s="60" t="s">
        <v>122</v>
      </c>
    </row>
    <row r="64" spans="1:16" ht="132.75" customHeight="1">
      <c r="A64" s="72" t="s">
        <v>157</v>
      </c>
      <c r="B64" s="69" t="s">
        <v>126</v>
      </c>
      <c r="C64" s="49" t="s">
        <v>151</v>
      </c>
      <c r="D64" s="44" t="s">
        <v>84</v>
      </c>
      <c r="E64" s="31"/>
      <c r="F64" s="31"/>
      <c r="G64" s="31"/>
      <c r="H64" s="55"/>
      <c r="I64" s="56"/>
      <c r="J64" s="56"/>
      <c r="K64" s="55"/>
      <c r="L64" s="55">
        <v>526.3</v>
      </c>
      <c r="M64" s="55">
        <v>300</v>
      </c>
      <c r="N64" s="55">
        <v>300</v>
      </c>
      <c r="O64" s="56">
        <f t="shared" si="5"/>
        <v>1126.3</v>
      </c>
      <c r="P64" s="60" t="s">
        <v>122</v>
      </c>
    </row>
    <row r="65" spans="1:16" ht="70.5" customHeight="1">
      <c r="A65" s="72" t="s">
        <v>158</v>
      </c>
      <c r="B65" s="53" t="s">
        <v>149</v>
      </c>
      <c r="C65" s="49" t="s">
        <v>151</v>
      </c>
      <c r="D65" s="44" t="s">
        <v>84</v>
      </c>
      <c r="E65" s="31"/>
      <c r="F65" s="31"/>
      <c r="G65" s="31"/>
      <c r="H65" s="55"/>
      <c r="I65" s="56"/>
      <c r="J65" s="56"/>
      <c r="K65" s="55"/>
      <c r="L65" s="55">
        <v>832.8</v>
      </c>
      <c r="M65" s="55">
        <v>0</v>
      </c>
      <c r="N65" s="55">
        <v>0</v>
      </c>
      <c r="O65" s="56">
        <f t="shared" si="5"/>
        <v>832.8</v>
      </c>
      <c r="P65" s="60" t="s">
        <v>122</v>
      </c>
    </row>
    <row r="66" spans="1:16" ht="36" customHeight="1">
      <c r="A66" s="34"/>
      <c r="B66" s="50" t="s">
        <v>148</v>
      </c>
      <c r="C66" s="29"/>
      <c r="D66" s="40"/>
      <c r="E66" s="38"/>
      <c r="F66" s="38"/>
      <c r="G66" s="38"/>
      <c r="H66" s="58">
        <v>0</v>
      </c>
      <c r="I66" s="58">
        <v>0</v>
      </c>
      <c r="J66" s="57">
        <f>J60+J63</f>
        <v>5119.2</v>
      </c>
      <c r="K66" s="57">
        <f>K60+K63</f>
        <v>0</v>
      </c>
      <c r="L66" s="57">
        <f>L60+L63+L65+L64</f>
        <v>3137</v>
      </c>
      <c r="M66" s="57">
        <f>M60+M63+M65+M64</f>
        <v>1701.7</v>
      </c>
      <c r="N66" s="57">
        <f>N60+N63+N65+N64</f>
        <v>816.7</v>
      </c>
      <c r="O66" s="57">
        <f>O60+O63+O65+O64</f>
        <v>10774.599999999999</v>
      </c>
      <c r="P66" s="35"/>
    </row>
    <row r="67" spans="1:17" s="10" customFormat="1" ht="33" customHeight="1">
      <c r="A67" s="36"/>
      <c r="B67" s="51" t="s">
        <v>53</v>
      </c>
      <c r="C67" s="29"/>
      <c r="D67" s="30"/>
      <c r="E67" s="30">
        <f>E6+E7+E8+E9+E10+E25+E26+E27+E40</f>
        <v>0</v>
      </c>
      <c r="F67" s="30">
        <f>F6+F7+F8+F9+F10+F25+F26+F27+F40</f>
        <v>0</v>
      </c>
      <c r="G67" s="30">
        <f>G6+G7+G8+G9+G10+G25+G26+G27+G40</f>
        <v>0</v>
      </c>
      <c r="H67" s="62">
        <f aca="true" t="shared" si="6" ref="H67:O67">H25+H30+H33+H58+H66</f>
        <v>4687871.3</v>
      </c>
      <c r="I67" s="62">
        <f t="shared" si="6"/>
        <v>5426936.699999999</v>
      </c>
      <c r="J67" s="62">
        <f t="shared" si="6"/>
        <v>5456229.3</v>
      </c>
      <c r="K67" s="62">
        <f t="shared" si="6"/>
        <v>5964042.5</v>
      </c>
      <c r="L67" s="62">
        <f t="shared" si="6"/>
        <v>6026128.499999998</v>
      </c>
      <c r="M67" s="62">
        <f t="shared" si="6"/>
        <v>5071912.600000001</v>
      </c>
      <c r="N67" s="62">
        <f t="shared" si="6"/>
        <v>5217292.600000001</v>
      </c>
      <c r="O67" s="62">
        <f t="shared" si="6"/>
        <v>37850413.50000001</v>
      </c>
      <c r="P67" s="30"/>
      <c r="Q67" s="11"/>
    </row>
    <row r="70" spans="2:16" ht="15.75">
      <c r="B70" s="22"/>
      <c r="C70" s="22"/>
      <c r="D70" s="22"/>
      <c r="E70" s="22"/>
      <c r="F70" s="22"/>
      <c r="G70" s="22"/>
      <c r="H70" s="22"/>
      <c r="I70" s="22"/>
      <c r="J70" s="22"/>
      <c r="K70" s="22"/>
      <c r="L70" s="22"/>
      <c r="M70" s="22"/>
      <c r="N70" s="22"/>
      <c r="O70" s="22"/>
      <c r="P70" s="22"/>
    </row>
    <row r="71" spans="2:16" ht="15.75">
      <c r="B71" s="23"/>
      <c r="C71" s="23"/>
      <c r="D71" s="24"/>
      <c r="E71" s="25"/>
      <c r="F71" s="25"/>
      <c r="G71" s="25"/>
      <c r="H71" s="25"/>
      <c r="I71" s="25"/>
      <c r="J71" s="25"/>
      <c r="K71" s="25"/>
      <c r="L71" s="25"/>
      <c r="M71" s="25"/>
      <c r="N71" s="25"/>
      <c r="O71" s="25"/>
      <c r="P71" s="25"/>
    </row>
    <row r="72" ht="15.75">
      <c r="J72" s="54"/>
    </row>
  </sheetData>
  <sheetProtection/>
  <mergeCells count="18">
    <mergeCell ref="A59:P59"/>
    <mergeCell ref="O4:O5"/>
    <mergeCell ref="P3:P5"/>
    <mergeCell ref="A3:A4"/>
    <mergeCell ref="A1:K1"/>
    <mergeCell ref="O1:P1"/>
    <mergeCell ref="A34:P34"/>
    <mergeCell ref="A6:P6"/>
    <mergeCell ref="A26:P26"/>
    <mergeCell ref="A31:P31"/>
    <mergeCell ref="B2:P2"/>
    <mergeCell ref="B3:B5"/>
    <mergeCell ref="D3:D5"/>
    <mergeCell ref="C3:C5"/>
    <mergeCell ref="I4:I5"/>
    <mergeCell ref="J4:J5"/>
    <mergeCell ref="H3:O3"/>
    <mergeCell ref="K4:K5"/>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M31"/>
  <sheetViews>
    <sheetView zoomScalePageLayoutView="0" workbookViewId="0" topLeftCell="A1">
      <selection activeCell="F39" sqref="F39"/>
    </sheetView>
  </sheetViews>
  <sheetFormatPr defaultColWidth="9.140625" defaultRowHeight="15"/>
  <cols>
    <col min="1" max="1" width="29.57421875" style="3" customWidth="1"/>
    <col min="2" max="2" width="17.28125" style="3" customWidth="1"/>
    <col min="3" max="3" width="19.8515625" style="1" hidden="1" customWidth="1"/>
    <col min="4" max="4" width="11.8515625" style="1" hidden="1" customWidth="1"/>
    <col min="5" max="5" width="14.8515625" style="1" hidden="1" customWidth="1"/>
    <col min="6" max="6" width="16.7109375" style="7" customWidth="1"/>
    <col min="7" max="7" width="14.7109375" style="6" customWidth="1"/>
    <col min="8" max="8" width="15.00390625" style="1" customWidth="1"/>
    <col min="9" max="9" width="14.57421875" style="1" customWidth="1"/>
    <col min="10" max="10" width="14.28125" style="1" customWidth="1"/>
    <col min="11" max="11" width="13.140625" style="1" bestFit="1" customWidth="1"/>
    <col min="12" max="13" width="9.28125" style="1" bestFit="1" customWidth="1"/>
    <col min="14" max="16384" width="9.140625" style="1" customWidth="1"/>
  </cols>
  <sheetData>
    <row r="1" spans="7:11" ht="15.75">
      <c r="G1" s="5"/>
      <c r="J1" s="96" t="s">
        <v>7</v>
      </c>
      <c r="K1" s="96"/>
    </row>
    <row r="2" ht="15.75">
      <c r="G2" s="5"/>
    </row>
    <row r="3" ht="15.75">
      <c r="G3" s="5"/>
    </row>
    <row r="4" spans="1:10" ht="15.75">
      <c r="A4" s="107" t="s">
        <v>8</v>
      </c>
      <c r="B4" s="107"/>
      <c r="C4" s="107"/>
      <c r="D4" s="107"/>
      <c r="E4" s="107"/>
      <c r="F4" s="107"/>
      <c r="G4" s="107"/>
      <c r="H4" s="107"/>
      <c r="I4" s="107"/>
      <c r="J4" s="107"/>
    </row>
    <row r="5" spans="1:10" ht="31.5" customHeight="1">
      <c r="A5" s="109" t="s">
        <v>1</v>
      </c>
      <c r="B5" s="112" t="s">
        <v>0</v>
      </c>
      <c r="C5" s="2"/>
      <c r="D5" s="2"/>
      <c r="E5" s="2"/>
      <c r="F5" s="115" t="s">
        <v>2</v>
      </c>
      <c r="G5" s="116"/>
      <c r="H5" s="116"/>
      <c r="I5" s="116"/>
      <c r="J5" s="117"/>
    </row>
    <row r="6" spans="1:10" ht="15.75">
      <c r="A6" s="110"/>
      <c r="B6" s="113"/>
      <c r="C6" s="2"/>
      <c r="D6" s="2"/>
      <c r="E6" s="2"/>
      <c r="F6" s="118" t="s">
        <v>3</v>
      </c>
      <c r="G6" s="120" t="s">
        <v>4</v>
      </c>
      <c r="H6" s="121"/>
      <c r="I6" s="121"/>
      <c r="J6" s="122"/>
    </row>
    <row r="7" spans="1:10" ht="66" customHeight="1">
      <c r="A7" s="111"/>
      <c r="B7" s="114"/>
      <c r="C7" s="2"/>
      <c r="D7" s="2"/>
      <c r="E7" s="2"/>
      <c r="F7" s="119"/>
      <c r="G7" s="13" t="s">
        <v>10</v>
      </c>
      <c r="H7" s="15" t="s">
        <v>11</v>
      </c>
      <c r="I7" s="14" t="s">
        <v>12</v>
      </c>
      <c r="J7" s="12" t="s">
        <v>13</v>
      </c>
    </row>
    <row r="8" spans="1:10" ht="15.75">
      <c r="A8" s="4" t="s">
        <v>14</v>
      </c>
      <c r="B8" s="16">
        <f>F8</f>
        <v>-722.74</v>
      </c>
      <c r="C8" s="17"/>
      <c r="D8" s="17"/>
      <c r="E8" s="17"/>
      <c r="F8" s="18">
        <f>G8+H8+I8+J8</f>
        <v>-722.74</v>
      </c>
      <c r="G8" s="18">
        <v>-722.74</v>
      </c>
      <c r="H8" s="16"/>
      <c r="I8" s="16"/>
      <c r="J8" s="16"/>
    </row>
    <row r="9" spans="1:10" ht="15.75">
      <c r="A9" s="4" t="s">
        <v>15</v>
      </c>
      <c r="B9" s="16">
        <f aca="true" t="shared" si="0" ref="B9:B22">F9</f>
        <v>498.573</v>
      </c>
      <c r="C9" s="17"/>
      <c r="D9" s="17"/>
      <c r="E9" s="17"/>
      <c r="F9" s="18">
        <f aca="true" t="shared" si="1" ref="F9:F22">G9+H9+I9+J9</f>
        <v>498.573</v>
      </c>
      <c r="G9" s="18"/>
      <c r="H9" s="16"/>
      <c r="I9" s="16">
        <v>149.572</v>
      </c>
      <c r="J9" s="16">
        <v>349.001</v>
      </c>
    </row>
    <row r="10" spans="1:10" ht="15.75">
      <c r="A10" s="4" t="s">
        <v>16</v>
      </c>
      <c r="B10" s="16">
        <f t="shared" si="0"/>
        <v>2727.314</v>
      </c>
      <c r="C10" s="17"/>
      <c r="D10" s="17"/>
      <c r="E10" s="17"/>
      <c r="F10" s="18">
        <f t="shared" si="1"/>
        <v>2727.314</v>
      </c>
      <c r="G10" s="18"/>
      <c r="H10" s="16"/>
      <c r="I10" s="16">
        <v>818.194</v>
      </c>
      <c r="J10" s="16">
        <v>1909.12</v>
      </c>
    </row>
    <row r="11" spans="1:10" ht="15.75">
      <c r="A11" s="4" t="s">
        <v>17</v>
      </c>
      <c r="B11" s="16">
        <f t="shared" si="0"/>
        <v>483.406</v>
      </c>
      <c r="C11" s="17"/>
      <c r="D11" s="17"/>
      <c r="E11" s="17"/>
      <c r="F11" s="18">
        <f t="shared" si="1"/>
        <v>483.406</v>
      </c>
      <c r="G11" s="18"/>
      <c r="H11" s="16"/>
      <c r="I11" s="16">
        <v>145.022</v>
      </c>
      <c r="J11" s="16">
        <v>338.384</v>
      </c>
    </row>
    <row r="12" spans="1:10" ht="31.5">
      <c r="A12" s="8" t="s">
        <v>18</v>
      </c>
      <c r="B12" s="16">
        <f t="shared" si="0"/>
        <v>1083.708</v>
      </c>
      <c r="C12" s="17"/>
      <c r="D12" s="17"/>
      <c r="E12" s="17"/>
      <c r="F12" s="18">
        <f t="shared" si="1"/>
        <v>1083.708</v>
      </c>
      <c r="G12" s="18"/>
      <c r="H12" s="16"/>
      <c r="I12" s="16">
        <v>325.112</v>
      </c>
      <c r="J12" s="16">
        <v>758.596</v>
      </c>
    </row>
    <row r="13" spans="1:10" ht="15.75">
      <c r="A13" s="4" t="s">
        <v>19</v>
      </c>
      <c r="B13" s="16">
        <f t="shared" si="0"/>
        <v>911.912</v>
      </c>
      <c r="C13" s="17"/>
      <c r="D13" s="17"/>
      <c r="E13" s="17"/>
      <c r="F13" s="18">
        <f t="shared" si="1"/>
        <v>911.912</v>
      </c>
      <c r="G13" s="18"/>
      <c r="H13" s="16"/>
      <c r="I13" s="16">
        <v>273.574</v>
      </c>
      <c r="J13" s="16">
        <v>638.338</v>
      </c>
    </row>
    <row r="14" spans="1:10" ht="15.75">
      <c r="A14" s="8" t="s">
        <v>20</v>
      </c>
      <c r="B14" s="16">
        <f t="shared" si="0"/>
        <v>224.75</v>
      </c>
      <c r="C14" s="17"/>
      <c r="D14" s="17"/>
      <c r="E14" s="17"/>
      <c r="F14" s="18">
        <f t="shared" si="1"/>
        <v>224.75</v>
      </c>
      <c r="G14" s="18"/>
      <c r="H14" s="16"/>
      <c r="I14" s="16">
        <v>67.425</v>
      </c>
      <c r="J14" s="16">
        <v>157.325</v>
      </c>
    </row>
    <row r="15" spans="1:10" ht="15.75">
      <c r="A15" s="8" t="s">
        <v>21</v>
      </c>
      <c r="B15" s="16">
        <f t="shared" si="0"/>
        <v>362.894</v>
      </c>
      <c r="C15" s="17"/>
      <c r="D15" s="17"/>
      <c r="E15" s="17"/>
      <c r="F15" s="18">
        <f t="shared" si="1"/>
        <v>362.894</v>
      </c>
      <c r="G15" s="18"/>
      <c r="H15" s="16"/>
      <c r="I15" s="16">
        <v>108.868</v>
      </c>
      <c r="J15" s="16">
        <v>254.026</v>
      </c>
    </row>
    <row r="16" spans="1:10" ht="15.75">
      <c r="A16" s="4" t="s">
        <v>22</v>
      </c>
      <c r="B16" s="16">
        <f t="shared" si="0"/>
        <v>5100.523</v>
      </c>
      <c r="C16" s="17"/>
      <c r="D16" s="17"/>
      <c r="E16" s="17"/>
      <c r="F16" s="18">
        <f t="shared" si="1"/>
        <v>5100.523</v>
      </c>
      <c r="G16" s="18"/>
      <c r="H16" s="16"/>
      <c r="I16" s="16">
        <v>1530.157</v>
      </c>
      <c r="J16" s="16">
        <v>3570.366</v>
      </c>
    </row>
    <row r="17" spans="1:13" ht="15.75">
      <c r="A17" s="4" t="s">
        <v>23</v>
      </c>
      <c r="B17" s="16">
        <f t="shared" si="0"/>
        <v>7672.856</v>
      </c>
      <c r="C17" s="17"/>
      <c r="D17" s="17"/>
      <c r="E17" s="17"/>
      <c r="F17" s="18">
        <f t="shared" si="1"/>
        <v>7672.856</v>
      </c>
      <c r="G17" s="18">
        <v>722.74</v>
      </c>
      <c r="H17" s="16"/>
      <c r="I17" s="16">
        <v>2085.035</v>
      </c>
      <c r="J17" s="16">
        <v>4865.081</v>
      </c>
      <c r="L17" s="20">
        <v>-216.822</v>
      </c>
      <c r="M17" s="20">
        <v>-505.918</v>
      </c>
    </row>
    <row r="18" spans="1:10" ht="15.75">
      <c r="A18" s="4" t="s">
        <v>24</v>
      </c>
      <c r="B18" s="16">
        <f t="shared" si="0"/>
        <v>3856.4930000000004</v>
      </c>
      <c r="C18" s="17"/>
      <c r="D18" s="17"/>
      <c r="E18" s="17"/>
      <c r="F18" s="18">
        <f t="shared" si="1"/>
        <v>3856.4930000000004</v>
      </c>
      <c r="G18" s="18"/>
      <c r="H18" s="16"/>
      <c r="I18" s="16">
        <v>1156.948</v>
      </c>
      <c r="J18" s="16">
        <v>2699.545</v>
      </c>
    </row>
    <row r="19" spans="1:10" ht="15.75">
      <c r="A19" s="4" t="s">
        <v>25</v>
      </c>
      <c r="B19" s="16">
        <f t="shared" si="0"/>
        <v>2837.1910000000003</v>
      </c>
      <c r="C19" s="17"/>
      <c r="D19" s="17"/>
      <c r="E19" s="17"/>
      <c r="F19" s="18">
        <f t="shared" si="1"/>
        <v>2837.1910000000003</v>
      </c>
      <c r="G19" s="18"/>
      <c r="H19" s="16"/>
      <c r="I19" s="16">
        <v>851.157</v>
      </c>
      <c r="J19" s="16">
        <v>1986.034</v>
      </c>
    </row>
    <row r="20" spans="1:10" ht="15.75">
      <c r="A20" s="8" t="s">
        <v>26</v>
      </c>
      <c r="B20" s="16">
        <f t="shared" si="0"/>
        <v>0</v>
      </c>
      <c r="C20" s="17"/>
      <c r="D20" s="17"/>
      <c r="E20" s="17"/>
      <c r="F20" s="18">
        <f t="shared" si="1"/>
        <v>0</v>
      </c>
      <c r="G20" s="18"/>
      <c r="H20" s="16"/>
      <c r="I20" s="16"/>
      <c r="J20" s="16"/>
    </row>
    <row r="21" spans="1:10" ht="15.75">
      <c r="A21" s="8" t="s">
        <v>5</v>
      </c>
      <c r="B21" s="16">
        <f t="shared" si="0"/>
        <v>0</v>
      </c>
      <c r="C21" s="17"/>
      <c r="D21" s="17"/>
      <c r="E21" s="17"/>
      <c r="F21" s="18">
        <f t="shared" si="1"/>
        <v>0</v>
      </c>
      <c r="G21" s="18"/>
      <c r="H21" s="16"/>
      <c r="I21" s="16"/>
      <c r="J21" s="16"/>
    </row>
    <row r="22" spans="1:10" ht="15.75">
      <c r="A22" s="8" t="s">
        <v>32</v>
      </c>
      <c r="B22" s="16">
        <f t="shared" si="0"/>
        <v>513.092</v>
      </c>
      <c r="C22" s="17"/>
      <c r="D22" s="17"/>
      <c r="E22" s="17"/>
      <c r="F22" s="18">
        <f t="shared" si="1"/>
        <v>513.092</v>
      </c>
      <c r="G22" s="18"/>
      <c r="H22" s="16"/>
      <c r="I22" s="16"/>
      <c r="J22" s="16">
        <v>513.092</v>
      </c>
    </row>
    <row r="23" spans="1:11" s="10" customFormat="1" ht="15.75">
      <c r="A23" s="9" t="s">
        <v>6</v>
      </c>
      <c r="B23" s="19">
        <f>SUM(B8:B22)</f>
        <v>25549.971999999998</v>
      </c>
      <c r="C23" s="19">
        <f aca="true" t="shared" si="2" ref="C23:J23">SUM(C8:C22)</f>
        <v>0</v>
      </c>
      <c r="D23" s="19">
        <f t="shared" si="2"/>
        <v>0</v>
      </c>
      <c r="E23" s="19">
        <f t="shared" si="2"/>
        <v>0</v>
      </c>
      <c r="F23" s="19">
        <f t="shared" si="2"/>
        <v>25549.971999999998</v>
      </c>
      <c r="G23" s="16">
        <f t="shared" si="2"/>
        <v>0</v>
      </c>
      <c r="H23" s="16">
        <f t="shared" si="2"/>
        <v>0</v>
      </c>
      <c r="I23" s="16">
        <f t="shared" si="2"/>
        <v>7511.064</v>
      </c>
      <c r="J23" s="16">
        <f t="shared" si="2"/>
        <v>18038.908000000003</v>
      </c>
      <c r="K23" s="11"/>
    </row>
    <row r="24" spans="1:10" ht="15.75">
      <c r="A24" s="106" t="s">
        <v>9</v>
      </c>
      <c r="B24" s="107"/>
      <c r="C24" s="107"/>
      <c r="D24" s="107"/>
      <c r="E24" s="107"/>
      <c r="F24" s="107"/>
      <c r="G24" s="107"/>
      <c r="H24" s="107"/>
      <c r="I24" s="107"/>
      <c r="J24" s="108"/>
    </row>
    <row r="25" spans="1:10" ht="31.5">
      <c r="A25" s="8" t="s">
        <v>27</v>
      </c>
      <c r="B25" s="16">
        <f>F25</f>
        <v>581.8</v>
      </c>
      <c r="C25" s="17"/>
      <c r="D25" s="17"/>
      <c r="E25" s="17"/>
      <c r="F25" s="18">
        <f>G25+H25+I25+J25</f>
        <v>581.8</v>
      </c>
      <c r="G25" s="18"/>
      <c r="H25" s="16"/>
      <c r="I25" s="16">
        <v>581.8</v>
      </c>
      <c r="J25" s="17"/>
    </row>
    <row r="26" spans="1:10" ht="15.75">
      <c r="A26" s="8" t="s">
        <v>28</v>
      </c>
      <c r="B26" s="16">
        <f>F26</f>
        <v>5618.2</v>
      </c>
      <c r="C26" s="17"/>
      <c r="D26" s="17"/>
      <c r="E26" s="17"/>
      <c r="F26" s="18">
        <f>G26+H26+I26+J26</f>
        <v>5618.2</v>
      </c>
      <c r="G26" s="18"/>
      <c r="H26" s="16"/>
      <c r="I26" s="16">
        <v>5618.2</v>
      </c>
      <c r="J26" s="17"/>
    </row>
    <row r="27" spans="1:11" s="10" customFormat="1" ht="15.75">
      <c r="A27" s="9" t="s">
        <v>6</v>
      </c>
      <c r="B27" s="19">
        <f>SUM(B25:B26)</f>
        <v>6200</v>
      </c>
      <c r="C27" s="19">
        <f aca="true" t="shared" si="3" ref="C27:J27">SUM(C25:C26)</f>
        <v>0</v>
      </c>
      <c r="D27" s="19">
        <f t="shared" si="3"/>
        <v>0</v>
      </c>
      <c r="E27" s="19">
        <f t="shared" si="3"/>
        <v>0</v>
      </c>
      <c r="F27" s="19">
        <f t="shared" si="3"/>
        <v>6200</v>
      </c>
      <c r="G27" s="16">
        <f t="shared" si="3"/>
        <v>0</v>
      </c>
      <c r="H27" s="16">
        <f t="shared" si="3"/>
        <v>0</v>
      </c>
      <c r="I27" s="16">
        <f t="shared" si="3"/>
        <v>6200</v>
      </c>
      <c r="J27" s="16">
        <f t="shared" si="3"/>
        <v>0</v>
      </c>
      <c r="K27" s="11"/>
    </row>
    <row r="29" spans="1:10" ht="15.75">
      <c r="A29" s="3" t="s">
        <v>29</v>
      </c>
      <c r="B29" s="21">
        <f>SUM(F29:J29)</f>
        <v>963.1199999999999</v>
      </c>
      <c r="I29" s="1">
        <v>288.936</v>
      </c>
      <c r="J29" s="1">
        <v>674.184</v>
      </c>
    </row>
    <row r="30" spans="1:9" ht="15.75">
      <c r="A30" s="3" t="s">
        <v>30</v>
      </c>
      <c r="B30" s="21">
        <f>SUM(F30:J30)</f>
        <v>68.708</v>
      </c>
      <c r="I30" s="1">
        <v>68.708</v>
      </c>
    </row>
    <row r="31" spans="1:9" ht="15.75">
      <c r="A31" s="3" t="s">
        <v>31</v>
      </c>
      <c r="I31" s="1">
        <v>513.092</v>
      </c>
    </row>
  </sheetData>
  <sheetProtection/>
  <mergeCells count="8">
    <mergeCell ref="A24:J24"/>
    <mergeCell ref="J1:K1"/>
    <mergeCell ref="A4:J4"/>
    <mergeCell ref="A5:A7"/>
    <mergeCell ref="B5:B7"/>
    <mergeCell ref="F5:J5"/>
    <mergeCell ref="F6:F7"/>
    <mergeCell ref="G6:J6"/>
  </mergeCells>
  <printOptions/>
  <pageMargins left="0.7" right="0.7" top="0.75" bottom="0.75" header="0.3" footer="0.3"/>
  <pageSetup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user7</dc:creator>
  <cp:keywords/>
  <dc:description/>
  <cp:lastModifiedBy>User</cp:lastModifiedBy>
  <cp:lastPrinted>2019-12-27T04:22:44Z</cp:lastPrinted>
  <dcterms:created xsi:type="dcterms:W3CDTF">2010-12-16T06:19:48Z</dcterms:created>
  <dcterms:modified xsi:type="dcterms:W3CDTF">2020-01-13T08:58:32Z</dcterms:modified>
  <cp:category/>
  <cp:version/>
  <cp:contentType/>
  <cp:contentStatus/>
</cp:coreProperties>
</file>