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655" windowHeight="6150" activeTab="0"/>
  </bookViews>
  <sheets>
    <sheet name="приложение - в приказ" sheetId="1" r:id="rId1"/>
    <sheet name="приложение - черновик" sheetId="2" r:id="rId2"/>
  </sheets>
  <definedNames>
    <definedName name="_xlnm.Print_Titles" localSheetId="0">'приложение - в приказ'!$3:$5</definedName>
    <definedName name="_xlnm.Print_Area" localSheetId="0">'приложение - в приказ'!$A$1:$Q$69</definedName>
  </definedNames>
  <calcPr fullCalcOnLoad="1"/>
</workbook>
</file>

<file path=xl/sharedStrings.xml><?xml version="1.0" encoding="utf-8"?>
<sst xmlns="http://schemas.openxmlformats.org/spreadsheetml/2006/main" count="324" uniqueCount="180">
  <si>
    <t>Всего 2012 год, ЭКР 241</t>
  </si>
  <si>
    <t>Наименование учреждения</t>
  </si>
  <si>
    <t>из них</t>
  </si>
  <si>
    <t>Работы, услуги по содержанию имущества</t>
  </si>
  <si>
    <t>в том числе</t>
  </si>
  <si>
    <t>МБОУ СОШ № 5</t>
  </si>
  <si>
    <t>ИТОГО</t>
  </si>
  <si>
    <t>Приложение</t>
  </si>
  <si>
    <t>473 0702 795 71 00 612 900</t>
  </si>
  <si>
    <t>473 0702 795 71 00 622 900</t>
  </si>
  <si>
    <t>апрель</t>
  </si>
  <si>
    <t>май</t>
  </si>
  <si>
    <t>июнь</t>
  </si>
  <si>
    <t>июль</t>
  </si>
  <si>
    <t>МБОУ СОШ № 49</t>
  </si>
  <si>
    <t>МБОУ Гимназия № 34</t>
  </si>
  <si>
    <t>МБОУ Гимназия № 13</t>
  </si>
  <si>
    <t>МБОУ СОШ № 42</t>
  </si>
  <si>
    <t>МБОУ многопрофильный лицей № 20</t>
  </si>
  <si>
    <t>МБОУ СОШ № 28</t>
  </si>
  <si>
    <t>МБОУ СОШ № 51</t>
  </si>
  <si>
    <t>МБОУ СОШ № 82</t>
  </si>
  <si>
    <t>МБОУ лицей № 40</t>
  </si>
  <si>
    <t>МБОУ СОШ № 76</t>
  </si>
  <si>
    <t>МБОУ Гимназия № 44</t>
  </si>
  <si>
    <t>МБОУ Гимназия № 59</t>
  </si>
  <si>
    <t>МБОУ СОШ п. Плодовый</t>
  </si>
  <si>
    <t>МАОУ Лингвистическая гимназия</t>
  </si>
  <si>
    <t>МАОУ лицей ФМИ № 38</t>
  </si>
  <si>
    <t>линг</t>
  </si>
  <si>
    <t>гим 44</t>
  </si>
  <si>
    <t>Бн</t>
  </si>
  <si>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</si>
  <si>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</si>
  <si>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</si>
  <si>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</si>
  <si>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</si>
  <si>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</si>
  <si>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</si>
  <si>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</si>
  <si>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</si>
  <si>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</si>
  <si>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</si>
  <si>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</si>
  <si>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1.2</t>
  </si>
  <si>
    <t>Обеспечение деятельности(оказание услуг) муниципальных общеобразовательных организаций</t>
  </si>
  <si>
    <t>1.3</t>
  </si>
  <si>
    <t>1.4</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</si>
  <si>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</si>
  <si>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</si>
  <si>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</si>
  <si>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</si>
  <si>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</si>
  <si>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</si>
  <si>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</si>
  <si>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</si>
  <si>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</si>
  <si>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</si>
  <si>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</si>
  <si>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</si>
  <si>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</si>
  <si>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</si>
  <si>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</si>
  <si>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</si>
  <si>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</si>
  <si>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</si>
  <si>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</si>
  <si>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</si>
  <si>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</si>
  <si>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</si>
  <si>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</si>
  <si>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</si>
  <si>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</si>
  <si>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</si>
  <si>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</si>
  <si>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</si>
  <si>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</si>
  <si>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</si>
  <si>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</si>
  <si>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</si>
  <si>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</si>
  <si>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</si>
  <si>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</si>
  <si>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</si>
  <si>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</si>
  <si>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Субсидии на внедрение в базовых общеобразовательных организациях различных моделей направленности(профиля) образования</t>
  </si>
  <si>
    <t>2019 год</t>
  </si>
  <si>
    <t>2016 г.</t>
  </si>
  <si>
    <t>Народный бюджет - 2017 (Мини профцентр для детей и молодежи "Профи +")</t>
  </si>
  <si>
    <t>2017 г.</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</si>
  <si>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</si>
  <si>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</si>
  <si>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</si>
  <si>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</si>
  <si>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</si>
  <si>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4.15.</t>
  </si>
  <si>
    <t>1.6.</t>
  </si>
  <si>
    <t>1.7.</t>
  </si>
  <si>
    <t>1.8.</t>
  </si>
  <si>
    <t>1.10</t>
  </si>
  <si>
    <t>Мероприятия государственной программы Российской Федерации "Доступная среда" на 2011 - 2020 годы</t>
  </si>
  <si>
    <t xml:space="preserve">Создание в образовательных организациях, расположенных в сельской местности, условий для занятий физической культурой и спортом </t>
  </si>
  <si>
    <t>Реализация пилотного проекта по апробации учебно-методических комплексов для обучающихся в рамках государственной итоговой аттестации</t>
  </si>
  <si>
    <t>4.16.</t>
  </si>
  <si>
    <t>1.11</t>
  </si>
  <si>
    <t>5.2.</t>
  </si>
  <si>
    <t>5.1.</t>
  </si>
  <si>
    <t>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</si>
  <si>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1.6.1.</t>
  </si>
  <si>
    <t>1.6.2.</t>
  </si>
  <si>
    <t>4.13.1</t>
  </si>
  <si>
    <t>4.13.2</t>
  </si>
  <si>
    <t>Мероприятия государственной программы Российской Федерации "Доступная среда" на 2011 - 2020 годы в дошкольных образовательных учреждениях</t>
  </si>
  <si>
    <t>Мероприятия государственной программы Российской Федерации "Доступная среда" на 2011 - 2020 годы в учреждениях дополнительного образования детей</t>
  </si>
  <si>
    <t>5.1.1</t>
  </si>
  <si>
    <t>5.1.2</t>
  </si>
  <si>
    <t>2018 г.</t>
  </si>
  <si>
    <t>1.9</t>
  </si>
  <si>
    <t>4.17</t>
  </si>
  <si>
    <t>1.12</t>
  </si>
  <si>
    <t>1.13</t>
  </si>
  <si>
    <t>2016-2018 гг.</t>
  </si>
  <si>
    <t>Управление образования, ОУ</t>
  </si>
  <si>
    <t xml:space="preserve">  Бюджет     МО "город Ульяновск"</t>
  </si>
  <si>
    <t>Организация питания детей дошкольного возраста в образовательных организациях</t>
  </si>
  <si>
    <t>Народный бюджет (Благоустройство прогулочных участков в дошкольных учреждениях)</t>
  </si>
  <si>
    <t>Ремонт,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</si>
  <si>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</si>
  <si>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Субсидии на софинансирование ремонта,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</si>
  <si>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реализацию мероприятий государственной программы Российской Федерации "Доступная среда" на 2011 - 2020 годы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</si>
  <si>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</si>
  <si>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1.14</t>
  </si>
  <si>
    <t>Мероприятия по благоустройству территорий общеобразовательных организаций, обустройство спортивных площадок с установкой оборудования в рамках проекта "Школьный двор"</t>
  </si>
  <si>
    <t>2017-2018 гг.</t>
  </si>
  <si>
    <t>2015 г.,2018 г.</t>
  </si>
  <si>
    <t>Субвенции на финансовое обеспечение расходных обязательств, связанных с организацией и  обеспечением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</si>
  <si>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Субсидии на реализацию мероприятий государственной программы Российской Федерации "Доступная среда" на 2011 - 2020 годы в дошкольных образовательных учреждениях</t>
  </si>
  <si>
    <t xml:space="preserve">Субсидии на реализацию мероприятий государственной программы Российской Федерации "Доступная среда" на 2011 - 2020 годы в учреждениях дополнительного образования детей </t>
  </si>
  <si>
    <t xml:space="preserve">Субсидии на реализацию мероприятия государственной программы Российской Федерации "Доступная среда" на 2011 - 2020 годы в учреждениях дополнительного образования детей </t>
  </si>
  <si>
    <t>1.15.</t>
  </si>
  <si>
    <t>Оснащение муниципальных общеобразовательных организаций оборудованием, обеспечивающим антитеррористическую безопасность</t>
  </si>
  <si>
    <t>4.18.</t>
  </si>
  <si>
    <t>2017г-2018 г..</t>
  </si>
  <si>
    <t>4.19.</t>
  </si>
  <si>
    <t>Субсидии в целях софинансирования расходных обязательств, связанных с выплатой заработной платы работникам муниципальных учреждений(за исключением органов местного самоуправления) муниципальных районов(городских округов) Ульяновской области и уплатой страховых взносов в государственные внебюджетные фонды, оплатой коммунальных услуг и твердого топлива(уголь, дрова) указанными муниципальными учреждениями( за исключением органов местного самоуправления) (включая погашение кредиторской задолженности)</t>
  </si>
  <si>
    <t>Субвенции на финансовое обеспечение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</si>
  <si>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4.20.</t>
  </si>
  <si>
    <t>Иные межбюджетные трансферты на премирование победителей Вссероссийского конкурса "Лучшая муниципальная практика"</t>
  </si>
  <si>
    <t>Итого по основному мероприятию ВЦП</t>
  </si>
  <si>
    <t>Реализация мероприятие в сфере реабилитации и абилитации инвалидов</t>
  </si>
  <si>
    <t>5. "Обеспечение реализации мероприятий государственных программ Российской Федерации и Ульяновской области"</t>
  </si>
  <si>
    <t>2019 г.</t>
  </si>
  <si>
    <t>Субсидии некоммерческим организациям на финансовое обеспечение затрат,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t>
  </si>
  <si>
    <t>4. "Обеспечение реализации мероприятий государственных программ Ульяновской области"</t>
  </si>
  <si>
    <t xml:space="preserve">Подготовка к открытию летних оздоровительных лагерей </t>
  </si>
  <si>
    <t>4.21.</t>
  </si>
  <si>
    <t>5.4.</t>
  </si>
  <si>
    <t>5.5.</t>
  </si>
  <si>
    <t>1.16.</t>
  </si>
  <si>
    <t>2017 -2019г.</t>
  </si>
  <si>
    <t>2017-2018 г.</t>
  </si>
  <si>
    <t>2017 г.-2018 г.</t>
  </si>
  <si>
    <t>Обеспечение деятельности(оказание услуг) муниципальных организаций ( учреждений) дополнительного образования детей</t>
  </si>
  <si>
    <t>Субвенции на компенсацию родителям или иным законным представителям обучающихся затрат, связанных с обеспечением получения начального общего, основного общего или среднего общего образование в форме семейного образования на территории Ульяновской области</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</si>
  <si>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</si>
  <si>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2017 г., 2020-2021 гг.</t>
  </si>
  <si>
    <t>2020 год</t>
  </si>
  <si>
    <t>2021 год</t>
  </si>
  <si>
    <t>2022 год</t>
  </si>
  <si>
    <t>5.6.</t>
  </si>
  <si>
    <t>2015-2022 гг.</t>
  </si>
  <si>
    <t>2018 г.-2022 г.</t>
  </si>
  <si>
    <t>2019 г.-2022 г.</t>
  </si>
  <si>
    <t>2019-2022 г.</t>
  </si>
  <si>
    <t>Приобретение для муниципальных общеобразовательных организаций школьных автобусов</t>
  </si>
  <si>
    <t>2020 г.</t>
  </si>
  <si>
    <t>4.22.</t>
  </si>
  <si>
    <t xml:space="preserve">Субвенции на финансовое обеспечение расходных обязательств, связанных с организацией и  обеспечениемоздоровления детей и обеспечением отдыха детей, обучающихся в общеобразовательных оранизациях, в том чилсе детей-сирот и детей, оставшихся без попечения родителей, детей, находящихся в трудной жизненной ситуации, и детей из многодетных семей, в лагерях, организованными образовательными организациями, осуществляющими организацию отдыха и оздоровления обучающихся в каникулярное время(с дневным пребыванием), детских лагерях труда и отдыха </t>
  </si>
  <si>
    <t>Обеспечение деятельности(оказание услуг) муниципальных организаций дополнительного образования в рамках персонифицированного финансирования дополнительного образования детей</t>
  </si>
  <si>
    <t>2017 г.,      2019 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</si>
</sst>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0.000"/>
    <numFmt numFmtId="174" formatCode="0.000"/>
    <numFmt numFmtId="175" formatCode="#,##0.000_ ;\-#,##0.0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3">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4"/>
      <color theme="1"/>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6">
    <xf numFmtId="0" fontId="0" fillId="0" borderId="0" xfId="0" applyFont="1" applyAlignment="1">
      <alignment/>
    </xf>
    <xf numFmtId="0" fontId="39" fillId="0" borderId="0" xfId="0" applyFont="1" applyAlignment="1">
      <alignment/>
    </xf>
    <xf numFmtId="0" fontId="39" fillId="0" borderId="10" xfId="0" applyFont="1" applyBorder="1" applyAlignment="1">
      <alignment/>
    </xf>
    <xf numFmtId="0" fontId="39" fillId="0" borderId="0" xfId="0" applyFont="1" applyAlignment="1">
      <alignment horizontal="center"/>
    </xf>
    <xf numFmtId="0" fontId="39" fillId="0" borderId="10" xfId="0" applyFont="1" applyFill="1" applyBorder="1" applyAlignment="1">
      <alignment horizontal="center"/>
    </xf>
    <xf numFmtId="171" fontId="39" fillId="0" borderId="0" xfId="58" applyFont="1" applyAlignment="1">
      <alignment horizontal="left"/>
    </xf>
    <xf numFmtId="171" fontId="39" fillId="0" borderId="0" xfId="58" applyFont="1" applyAlignment="1">
      <alignment horizontal="center"/>
    </xf>
    <xf numFmtId="172" fontId="39" fillId="0" borderId="0" xfId="58" applyNumberFormat="1" applyFont="1" applyAlignment="1">
      <alignment horizontal="center"/>
    </xf>
    <xf numFmtId="0" fontId="39" fillId="0" borderId="10" xfId="0" applyFont="1" applyFill="1" applyBorder="1" applyAlignment="1">
      <alignment horizontal="center" wrapText="1"/>
    </xf>
    <xf numFmtId="0" fontId="40" fillId="0" borderId="10" xfId="0" applyFont="1" applyFill="1" applyBorder="1" applyAlignment="1">
      <alignment horizontal="center"/>
    </xf>
    <xf numFmtId="0" fontId="40" fillId="0" borderId="0" xfId="0" applyFont="1" applyAlignment="1">
      <alignment/>
    </xf>
    <xf numFmtId="4" fontId="40" fillId="0" borderId="0" xfId="0" applyNumberFormat="1" applyFont="1" applyAlignment="1">
      <alignment/>
    </xf>
    <xf numFmtId="0" fontId="39" fillId="0" borderId="11" xfId="0" applyFont="1" applyBorder="1" applyAlignment="1">
      <alignment horizontal="center" wrapText="1"/>
    </xf>
    <xf numFmtId="171" fontId="39" fillId="0" borderId="11" xfId="58" applyFont="1" applyBorder="1" applyAlignment="1">
      <alignment horizontal="center"/>
    </xf>
    <xf numFmtId="0" fontId="39" fillId="0" borderId="11" xfId="0" applyFont="1" applyBorder="1" applyAlignment="1">
      <alignment horizontal="center"/>
    </xf>
    <xf numFmtId="1" fontId="39" fillId="0" borderId="11" xfId="0" applyNumberFormat="1" applyFont="1" applyBorder="1" applyAlignment="1">
      <alignment horizontal="center" wrapText="1"/>
    </xf>
    <xf numFmtId="173" fontId="39" fillId="0" borderId="10" xfId="0" applyNumberFormat="1" applyFont="1" applyBorder="1" applyAlignment="1">
      <alignment horizontal="center"/>
    </xf>
    <xf numFmtId="173" fontId="39" fillId="0" borderId="10" xfId="0" applyNumberFormat="1" applyFont="1" applyBorder="1" applyAlignment="1">
      <alignment/>
    </xf>
    <xf numFmtId="173" fontId="39" fillId="0" borderId="10" xfId="58" applyNumberFormat="1" applyFont="1" applyBorder="1" applyAlignment="1">
      <alignment horizontal="center"/>
    </xf>
    <xf numFmtId="173" fontId="40" fillId="0" borderId="10" xfId="0" applyNumberFormat="1" applyFont="1" applyBorder="1" applyAlignment="1">
      <alignment horizontal="center"/>
    </xf>
    <xf numFmtId="174" fontId="39" fillId="0" borderId="0" xfId="0" applyNumberFormat="1" applyFont="1" applyAlignment="1">
      <alignment/>
    </xf>
    <xf numFmtId="175" fontId="39" fillId="0" borderId="0" xfId="0" applyNumberFormat="1" applyFont="1" applyAlignment="1">
      <alignment horizontal="center"/>
    </xf>
    <xf numFmtId="0" fontId="40" fillId="0" borderId="0" xfId="0" applyFont="1" applyBorder="1" applyAlignment="1">
      <alignment/>
    </xf>
    <xf numFmtId="0" fontId="39" fillId="0" borderId="0" xfId="0" applyFont="1" applyFill="1" applyBorder="1" applyAlignment="1">
      <alignment horizontal="center" wrapText="1"/>
    </xf>
    <xf numFmtId="175" fontId="39" fillId="0" borderId="0" xfId="0" applyNumberFormat="1" applyFont="1" applyBorder="1" applyAlignment="1">
      <alignment horizontal="center"/>
    </xf>
    <xf numFmtId="0" fontId="39" fillId="0" borderId="0" xfId="0" applyFont="1" applyBorder="1" applyAlignment="1">
      <alignment/>
    </xf>
    <xf numFmtId="0" fontId="41" fillId="0" borderId="10" xfId="0" applyFont="1" applyBorder="1" applyAlignment="1">
      <alignment/>
    </xf>
    <xf numFmtId="0" fontId="41" fillId="0" borderId="10" xfId="0" applyFont="1" applyFill="1" applyBorder="1" applyAlignment="1">
      <alignment horizontal="center"/>
    </xf>
    <xf numFmtId="173" fontId="41" fillId="0" borderId="10" xfId="0" applyNumberFormat="1" applyFont="1" applyBorder="1" applyAlignment="1">
      <alignment/>
    </xf>
    <xf numFmtId="0" fontId="42" fillId="0" borderId="10" xfId="0" applyFont="1" applyFill="1" applyBorder="1" applyAlignment="1">
      <alignment horizontal="center"/>
    </xf>
    <xf numFmtId="4" fontId="42" fillId="0" borderId="10" xfId="0" applyNumberFormat="1" applyFont="1" applyBorder="1" applyAlignment="1">
      <alignment horizontal="center" vertical="center"/>
    </xf>
    <xf numFmtId="4" fontId="41" fillId="0" borderId="10" xfId="0" applyNumberFormat="1" applyFont="1" applyFill="1" applyBorder="1" applyAlignment="1">
      <alignment/>
    </xf>
    <xf numFmtId="0" fontId="39" fillId="0" borderId="0" xfId="0" applyFont="1" applyAlignment="1">
      <alignment horizontal="center"/>
    </xf>
    <xf numFmtId="0" fontId="41" fillId="0" borderId="10" xfId="0" applyFont="1" applyBorder="1" applyAlignment="1">
      <alignment vertical="center" wrapText="1"/>
    </xf>
    <xf numFmtId="49" fontId="39" fillId="0" borderId="10" xfId="0" applyNumberFormat="1" applyFont="1" applyBorder="1" applyAlignment="1">
      <alignment/>
    </xf>
    <xf numFmtId="173" fontId="41" fillId="0" borderId="10" xfId="0" applyNumberFormat="1" applyFont="1" applyBorder="1" applyAlignment="1">
      <alignment wrapText="1"/>
    </xf>
    <xf numFmtId="0" fontId="40" fillId="0" borderId="10" xfId="0" applyFont="1" applyBorder="1" applyAlignment="1">
      <alignment/>
    </xf>
    <xf numFmtId="173" fontId="41" fillId="0" borderId="10" xfId="0" applyNumberFormat="1" applyFont="1" applyBorder="1" applyAlignment="1">
      <alignment vertical="center" wrapText="1"/>
    </xf>
    <xf numFmtId="4" fontId="42" fillId="0" borderId="10" xfId="0" applyNumberFormat="1" applyFont="1" applyFill="1" applyBorder="1" applyAlignment="1">
      <alignment/>
    </xf>
    <xf numFmtId="176" fontId="42" fillId="0" borderId="10" xfId="0" applyNumberFormat="1" applyFont="1" applyFill="1" applyBorder="1" applyAlignment="1">
      <alignment/>
    </xf>
    <xf numFmtId="4" fontId="42" fillId="0" borderId="10" xfId="0" applyNumberFormat="1" applyFont="1" applyFill="1" applyBorder="1" applyAlignment="1">
      <alignment wrapText="1"/>
    </xf>
    <xf numFmtId="0" fontId="41" fillId="0" borderId="0" xfId="0" applyFont="1" applyFill="1" applyAlignment="1">
      <alignment horizontal="center" wrapTex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4" fontId="41" fillId="0" borderId="10" xfId="0" applyNumberFormat="1" applyFont="1" applyFill="1" applyBorder="1" applyAlignment="1">
      <alignment vertical="center" wrapText="1"/>
    </xf>
    <xf numFmtId="49" fontId="39" fillId="0" borderId="10" xfId="0" applyNumberFormat="1" applyFont="1" applyBorder="1" applyAlignment="1">
      <alignment horizontal="center" vertical="center"/>
    </xf>
    <xf numFmtId="4" fontId="41" fillId="0" borderId="10" xfId="0" applyNumberFormat="1" applyFont="1" applyFill="1" applyBorder="1" applyAlignment="1">
      <alignment vertical="center"/>
    </xf>
    <xf numFmtId="176" fontId="41" fillId="0" borderId="10" xfId="0" applyNumberFormat="1" applyFont="1" applyFill="1" applyBorder="1" applyAlignment="1">
      <alignment vertical="center"/>
    </xf>
    <xf numFmtId="176" fontId="41" fillId="0" borderId="10" xfId="0" applyNumberFormat="1" applyFont="1" applyBorder="1" applyAlignment="1">
      <alignment vertical="center"/>
    </xf>
    <xf numFmtId="0" fontId="41" fillId="0" borderId="10"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 fontId="39" fillId="0" borderId="0" xfId="0" applyNumberFormat="1" applyFont="1" applyAlignment="1">
      <alignment/>
    </xf>
    <xf numFmtId="4" fontId="41" fillId="0" borderId="10" xfId="0" applyNumberFormat="1" applyFont="1" applyFill="1" applyBorder="1" applyAlignment="1">
      <alignment horizontal="right" vertical="center"/>
    </xf>
    <xf numFmtId="176" fontId="41" fillId="0" borderId="10" xfId="0" applyNumberFormat="1" applyFont="1" applyFill="1" applyBorder="1" applyAlignment="1">
      <alignment horizontal="right" vertical="center"/>
    </xf>
    <xf numFmtId="176" fontId="42" fillId="0" borderId="10" xfId="0" applyNumberFormat="1" applyFont="1" applyFill="1" applyBorder="1" applyAlignment="1">
      <alignment horizontal="right" vertical="center"/>
    </xf>
    <xf numFmtId="4" fontId="42" fillId="0" borderId="10" xfId="0" applyNumberFormat="1" applyFont="1" applyFill="1" applyBorder="1" applyAlignment="1">
      <alignment horizontal="right" vertical="center"/>
    </xf>
    <xf numFmtId="0" fontId="41" fillId="0" borderId="10" xfId="0" applyFont="1" applyFill="1" applyBorder="1" applyAlignment="1">
      <alignment vertical="center" wrapText="1"/>
    </xf>
    <xf numFmtId="173" fontId="41" fillId="0" borderId="10" xfId="0" applyNumberFormat="1" applyFont="1" applyBorder="1" applyAlignment="1">
      <alignment horizontal="left" vertical="top" wrapText="1"/>
    </xf>
    <xf numFmtId="0" fontId="39" fillId="0" borderId="0" xfId="0" applyFont="1" applyAlignment="1">
      <alignment vertical="top" wrapText="1"/>
    </xf>
    <xf numFmtId="176" fontId="42" fillId="0" borderId="10" xfId="0" applyNumberFormat="1" applyFont="1" applyFill="1" applyBorder="1" applyAlignment="1">
      <alignment vertical="center"/>
    </xf>
    <xf numFmtId="0" fontId="39" fillId="0" borderId="0" xfId="0" applyFont="1" applyFill="1" applyAlignment="1">
      <alignment/>
    </xf>
    <xf numFmtId="0" fontId="39" fillId="0" borderId="0" xfId="0" applyFont="1" applyFill="1" applyAlignment="1">
      <alignment wrapText="1"/>
    </xf>
    <xf numFmtId="0" fontId="41" fillId="0" borderId="11" xfId="0" applyFont="1" applyBorder="1" applyAlignment="1">
      <alignment horizontal="center" vertical="center"/>
    </xf>
    <xf numFmtId="0" fontId="41" fillId="0" borderId="0" xfId="0" applyFont="1" applyFill="1" applyAlignment="1">
      <alignment horizontal="center" wrapText="1"/>
    </xf>
    <xf numFmtId="0" fontId="41" fillId="0" borderId="10" xfId="0" applyFont="1" applyBorder="1" applyAlignment="1">
      <alignment wrapText="1"/>
    </xf>
    <xf numFmtId="0" fontId="41" fillId="0" borderId="0" xfId="0" applyFont="1" applyFill="1" applyAlignment="1">
      <alignment wrapText="1"/>
    </xf>
    <xf numFmtId="0" fontId="41" fillId="0" borderId="10" xfId="0" applyFont="1" applyFill="1" applyBorder="1" applyAlignment="1">
      <alignment wrapText="1"/>
    </xf>
    <xf numFmtId="176" fontId="41"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2" fillId="0" borderId="10" xfId="0" applyFont="1" applyFill="1" applyBorder="1" applyAlignment="1">
      <alignment horizontal="left" vertical="center" wrapText="1" shrinkToFit="1"/>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0" xfId="0" applyFont="1" applyFill="1" applyAlignment="1">
      <alignment horizontal="center" wrapText="1"/>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1" xfId="0" applyFont="1" applyBorder="1" applyAlignment="1">
      <alignment horizontal="center" vertical="center" wrapText="1"/>
    </xf>
    <xf numFmtId="0" fontId="39" fillId="0" borderId="12" xfId="0" applyFont="1" applyBorder="1" applyAlignment="1">
      <alignment horizontal="center"/>
    </xf>
    <xf numFmtId="0" fontId="39" fillId="0" borderId="11" xfId="0" applyFont="1" applyBorder="1" applyAlignment="1">
      <alignment horizontal="center"/>
    </xf>
    <xf numFmtId="0" fontId="41" fillId="0" borderId="0" xfId="0" applyFont="1" applyFill="1" applyAlignment="1">
      <alignment horizontal="center" wrapText="1"/>
    </xf>
    <xf numFmtId="0" fontId="39" fillId="0" borderId="0" xfId="0" applyFont="1" applyAlignment="1">
      <alignment horizontal="center"/>
    </xf>
    <xf numFmtId="49" fontId="40" fillId="0" borderId="13" xfId="0" applyNumberFormat="1" applyFont="1" applyBorder="1" applyAlignment="1">
      <alignment horizontal="center" wrapText="1"/>
    </xf>
    <xf numFmtId="49" fontId="39" fillId="0" borderId="14" xfId="0" applyNumberFormat="1" applyFont="1" applyBorder="1" applyAlignment="1">
      <alignment horizontal="center" wrapText="1"/>
    </xf>
    <xf numFmtId="49" fontId="39" fillId="0" borderId="15" xfId="0" applyNumberFormat="1" applyFont="1" applyBorder="1" applyAlignment="1">
      <alignment horizontal="center" wrapText="1"/>
    </xf>
    <xf numFmtId="49" fontId="40" fillId="0" borderId="13"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49" fontId="39" fillId="0" borderId="15" xfId="0" applyNumberFormat="1" applyFont="1" applyFill="1" applyBorder="1" applyAlignment="1">
      <alignment horizontal="center" vertical="center" wrapText="1"/>
    </xf>
    <xf numFmtId="49" fontId="40" fillId="0" borderId="13" xfId="0" applyNumberFormat="1" applyFont="1" applyBorder="1" applyAlignment="1">
      <alignment horizontal="center" vertical="center" wrapText="1"/>
    </xf>
    <xf numFmtId="49" fontId="39" fillId="0" borderId="14" xfId="0" applyNumberFormat="1" applyFont="1" applyBorder="1" applyAlignment="1">
      <alignment horizontal="center" vertical="center" wrapText="1"/>
    </xf>
    <xf numFmtId="49" fontId="39" fillId="0" borderId="15" xfId="0" applyNumberFormat="1" applyFont="1" applyBorder="1" applyAlignment="1">
      <alignment horizontal="center" vertical="center" wrapText="1"/>
    </xf>
    <xf numFmtId="49" fontId="40" fillId="0" borderId="13" xfId="0" applyNumberFormat="1" applyFont="1" applyBorder="1" applyAlignment="1">
      <alignment horizontal="center" vertical="center"/>
    </xf>
    <xf numFmtId="49" fontId="40" fillId="0" borderId="14" xfId="0" applyNumberFormat="1" applyFont="1" applyBorder="1" applyAlignment="1">
      <alignment horizontal="center" vertical="center"/>
    </xf>
    <xf numFmtId="49" fontId="40" fillId="0" borderId="15" xfId="0" applyNumberFormat="1" applyFont="1" applyBorder="1" applyAlignment="1">
      <alignment horizontal="center" vertical="center"/>
    </xf>
    <xf numFmtId="0" fontId="42" fillId="0" borderId="17" xfId="0" applyFont="1" applyFill="1" applyBorder="1" applyAlignment="1">
      <alignment horizontal="center"/>
    </xf>
    <xf numFmtId="0" fontId="41" fillId="0" borderId="12"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3" xfId="0" applyFont="1" applyBorder="1" applyAlignment="1">
      <alignment horizontal="center"/>
    </xf>
    <xf numFmtId="0" fontId="41" fillId="0" borderId="14" xfId="0" applyFont="1" applyBorder="1" applyAlignment="1">
      <alignment horizontal="center"/>
    </xf>
    <xf numFmtId="0" fontId="41" fillId="0" borderId="15"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40" fillId="0" borderId="19" xfId="0" applyFont="1" applyBorder="1" applyAlignment="1">
      <alignment horizontal="center"/>
    </xf>
    <xf numFmtId="0" fontId="39" fillId="0" borderId="12" xfId="0" applyFont="1" applyFill="1" applyBorder="1" applyAlignment="1">
      <alignment horizontal="center" wrapText="1"/>
    </xf>
    <xf numFmtId="0" fontId="39" fillId="0" borderId="16" xfId="0" applyFont="1" applyFill="1" applyBorder="1" applyAlignment="1">
      <alignment horizontal="center" wrapText="1"/>
    </xf>
    <xf numFmtId="0" fontId="39" fillId="0" borderId="11" xfId="0" applyFont="1" applyFill="1" applyBorder="1" applyAlignment="1">
      <alignment horizontal="center" wrapText="1"/>
    </xf>
    <xf numFmtId="0" fontId="39" fillId="0" borderId="12" xfId="0" applyFont="1" applyBorder="1" applyAlignment="1">
      <alignment horizontal="center" wrapText="1"/>
    </xf>
    <xf numFmtId="0" fontId="39" fillId="0" borderId="16" xfId="0" applyFont="1" applyBorder="1" applyAlignment="1">
      <alignment horizontal="center" wrapText="1"/>
    </xf>
    <xf numFmtId="0" fontId="39" fillId="0" borderId="11" xfId="0" applyFont="1" applyBorder="1" applyAlignment="1">
      <alignment horizontal="center" wrapText="1"/>
    </xf>
    <xf numFmtId="172" fontId="39" fillId="0" borderId="13" xfId="58" applyNumberFormat="1" applyFont="1" applyBorder="1" applyAlignment="1">
      <alignment horizontal="center"/>
    </xf>
    <xf numFmtId="172" fontId="39" fillId="0" borderId="14" xfId="58" applyNumberFormat="1" applyFont="1" applyBorder="1" applyAlignment="1">
      <alignment horizontal="center"/>
    </xf>
    <xf numFmtId="172" fontId="39" fillId="0" borderId="15" xfId="58" applyNumberFormat="1" applyFont="1" applyBorder="1" applyAlignment="1">
      <alignment horizontal="center"/>
    </xf>
    <xf numFmtId="172" fontId="40" fillId="0" borderId="12" xfId="58" applyNumberFormat="1" applyFont="1" applyBorder="1" applyAlignment="1">
      <alignment horizontal="center" wrapText="1"/>
    </xf>
    <xf numFmtId="172" fontId="40" fillId="0" borderId="11" xfId="58" applyNumberFormat="1" applyFont="1" applyBorder="1" applyAlignment="1">
      <alignment horizontal="center" wrapText="1"/>
    </xf>
    <xf numFmtId="171" fontId="39" fillId="0" borderId="13" xfId="58" applyFont="1" applyBorder="1" applyAlignment="1">
      <alignment horizontal="center"/>
    </xf>
    <xf numFmtId="171" fontId="39" fillId="0" borderId="14" xfId="58" applyFont="1" applyBorder="1" applyAlignment="1">
      <alignment horizontal="center"/>
    </xf>
    <xf numFmtId="171" fontId="39" fillId="0" borderId="15" xfId="58"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4"/>
  <sheetViews>
    <sheetView tabSelected="1" view="pageBreakPreview" zoomScale="78" zoomScaleNormal="60" zoomScaleSheetLayoutView="78" zoomScalePageLayoutView="0" workbookViewId="0" topLeftCell="A61">
      <selection activeCell="C62" sqref="C62"/>
    </sheetView>
  </sheetViews>
  <sheetFormatPr defaultColWidth="9.140625" defaultRowHeight="15"/>
  <cols>
    <col min="1" max="1" width="9.140625" style="1" customWidth="1"/>
    <col min="2" max="2" width="28.421875" style="3" customWidth="1"/>
    <col min="3" max="3" width="10.57421875" style="32" customWidth="1"/>
    <col min="4" max="4" width="14.421875" style="3" customWidth="1"/>
    <col min="5" max="5" width="19.8515625" style="1" hidden="1" customWidth="1"/>
    <col min="6" max="6" width="11.8515625" style="1" hidden="1" customWidth="1"/>
    <col min="7" max="7" width="14.8515625" style="1" hidden="1" customWidth="1"/>
    <col min="8" max="8" width="15.57421875" style="1" customWidth="1"/>
    <col min="9" max="9" width="15.7109375" style="1" customWidth="1"/>
    <col min="10" max="10" width="15.140625" style="1" customWidth="1"/>
    <col min="11" max="12" width="15.57421875" style="1" customWidth="1"/>
    <col min="13" max="13" width="15.28125" style="1" customWidth="1"/>
    <col min="14" max="15" width="15.57421875" style="1" customWidth="1"/>
    <col min="16" max="16" width="16.28125" style="1" customWidth="1"/>
    <col min="17" max="17" width="12.28125" style="1" customWidth="1"/>
    <col min="18" max="18" width="27.00390625" style="1" customWidth="1"/>
    <col min="19" max="19" width="15.00390625" style="1" customWidth="1"/>
    <col min="20" max="16384" width="9.140625" style="1" customWidth="1"/>
  </cols>
  <sheetData>
    <row r="1" spans="1:17" ht="40.5" customHeight="1">
      <c r="A1" s="88" t="s">
        <v>90</v>
      </c>
      <c r="B1" s="88"/>
      <c r="C1" s="88"/>
      <c r="D1" s="88"/>
      <c r="E1" s="88"/>
      <c r="F1" s="88"/>
      <c r="G1" s="88"/>
      <c r="H1" s="88"/>
      <c r="I1" s="88"/>
      <c r="J1" s="88"/>
      <c r="K1" s="88"/>
      <c r="L1" s="41"/>
      <c r="M1" s="66"/>
      <c r="N1" s="73"/>
      <c r="O1" s="77"/>
      <c r="P1" s="89" t="s">
        <v>78</v>
      </c>
      <c r="Q1" s="89"/>
    </row>
    <row r="2" spans="2:17" ht="18.75">
      <c r="B2" s="102"/>
      <c r="C2" s="102"/>
      <c r="D2" s="102"/>
      <c r="E2" s="102"/>
      <c r="F2" s="102"/>
      <c r="G2" s="102"/>
      <c r="H2" s="102"/>
      <c r="I2" s="102"/>
      <c r="J2" s="102"/>
      <c r="K2" s="102"/>
      <c r="L2" s="102"/>
      <c r="M2" s="102"/>
      <c r="N2" s="102"/>
      <c r="O2" s="102"/>
      <c r="P2" s="102"/>
      <c r="Q2" s="102"/>
    </row>
    <row r="3" spans="1:17" ht="31.5" customHeight="1">
      <c r="A3" s="86" t="s">
        <v>37</v>
      </c>
      <c r="B3" s="103" t="s">
        <v>33</v>
      </c>
      <c r="C3" s="83" t="s">
        <v>34</v>
      </c>
      <c r="D3" s="83" t="s">
        <v>35</v>
      </c>
      <c r="E3" s="26"/>
      <c r="F3" s="26"/>
      <c r="G3" s="26"/>
      <c r="H3" s="106" t="s">
        <v>64</v>
      </c>
      <c r="I3" s="107"/>
      <c r="J3" s="107"/>
      <c r="K3" s="107"/>
      <c r="L3" s="107"/>
      <c r="M3" s="107"/>
      <c r="N3" s="107"/>
      <c r="O3" s="107"/>
      <c r="P3" s="108"/>
      <c r="Q3" s="83" t="s">
        <v>36</v>
      </c>
    </row>
    <row r="4" spans="1:17" ht="37.5" customHeight="1">
      <c r="A4" s="87"/>
      <c r="B4" s="104"/>
      <c r="C4" s="84"/>
      <c r="D4" s="84"/>
      <c r="E4" s="26"/>
      <c r="F4" s="26"/>
      <c r="G4" s="26"/>
      <c r="H4" s="42" t="s">
        <v>81</v>
      </c>
      <c r="I4" s="81" t="s">
        <v>38</v>
      </c>
      <c r="J4" s="81" t="s">
        <v>39</v>
      </c>
      <c r="K4" s="81" t="s">
        <v>80</v>
      </c>
      <c r="L4" s="42" t="s">
        <v>86</v>
      </c>
      <c r="M4" s="75" t="s">
        <v>166</v>
      </c>
      <c r="N4" s="75" t="s">
        <v>167</v>
      </c>
      <c r="O4" s="75" t="s">
        <v>168</v>
      </c>
      <c r="P4" s="81" t="s">
        <v>40</v>
      </c>
      <c r="Q4" s="84"/>
    </row>
    <row r="5" spans="2:17" ht="11.25" customHeight="1" hidden="1">
      <c r="B5" s="105"/>
      <c r="C5" s="85"/>
      <c r="D5" s="85"/>
      <c r="E5" s="26"/>
      <c r="F5" s="26"/>
      <c r="G5" s="26"/>
      <c r="H5" s="43"/>
      <c r="I5" s="82"/>
      <c r="J5" s="82"/>
      <c r="K5" s="82"/>
      <c r="L5" s="43"/>
      <c r="M5" s="65"/>
      <c r="N5" s="72"/>
      <c r="O5" s="76"/>
      <c r="P5" s="82"/>
      <c r="Q5" s="85"/>
    </row>
    <row r="6" spans="1:17" ht="35.25" customHeight="1">
      <c r="A6" s="93" t="s">
        <v>42</v>
      </c>
      <c r="B6" s="94"/>
      <c r="C6" s="94"/>
      <c r="D6" s="94"/>
      <c r="E6" s="94"/>
      <c r="F6" s="94"/>
      <c r="G6" s="94"/>
      <c r="H6" s="94"/>
      <c r="I6" s="94"/>
      <c r="J6" s="94"/>
      <c r="K6" s="94"/>
      <c r="L6" s="94"/>
      <c r="M6" s="94"/>
      <c r="N6" s="94"/>
      <c r="O6" s="94"/>
      <c r="P6" s="94"/>
      <c r="Q6" s="95"/>
    </row>
    <row r="7" spans="1:18" ht="76.5" customHeight="1">
      <c r="A7" s="45" t="s">
        <v>41</v>
      </c>
      <c r="B7" s="53" t="s">
        <v>43</v>
      </c>
      <c r="C7" s="33" t="s">
        <v>170</v>
      </c>
      <c r="D7" s="44" t="s">
        <v>123</v>
      </c>
      <c r="E7" s="31"/>
      <c r="F7" s="31"/>
      <c r="G7" s="31"/>
      <c r="H7" s="47">
        <v>502708.7</v>
      </c>
      <c r="I7" s="47">
        <v>549717.2</v>
      </c>
      <c r="J7" s="47">
        <v>575525.3</v>
      </c>
      <c r="K7" s="48">
        <v>460800.4</v>
      </c>
      <c r="L7" s="48">
        <v>513052.7</v>
      </c>
      <c r="M7" s="48">
        <v>475038.8</v>
      </c>
      <c r="N7" s="48">
        <v>449328.7</v>
      </c>
      <c r="O7" s="48">
        <v>472653.8</v>
      </c>
      <c r="P7" s="48">
        <f>H7+I7+J7+K7+L7+M7+N7+O7</f>
        <v>3998825.6</v>
      </c>
      <c r="Q7" s="60" t="s">
        <v>122</v>
      </c>
      <c r="R7" s="63"/>
    </row>
    <row r="8" spans="1:18" ht="96" customHeight="1">
      <c r="A8" s="45" t="s">
        <v>44</v>
      </c>
      <c r="B8" s="53" t="s">
        <v>45</v>
      </c>
      <c r="C8" s="33" t="s">
        <v>170</v>
      </c>
      <c r="D8" s="44" t="s">
        <v>84</v>
      </c>
      <c r="E8" s="31"/>
      <c r="F8" s="31"/>
      <c r="G8" s="31"/>
      <c r="H8" s="47">
        <v>407341.9</v>
      </c>
      <c r="I8" s="47">
        <v>399388.3</v>
      </c>
      <c r="J8" s="47">
        <v>436412.6</v>
      </c>
      <c r="K8" s="48">
        <v>444993.4</v>
      </c>
      <c r="L8" s="48">
        <v>466001.4</v>
      </c>
      <c r="M8" s="48">
        <v>442037.6</v>
      </c>
      <c r="N8" s="48">
        <v>422450.3</v>
      </c>
      <c r="O8" s="48">
        <v>458020.3</v>
      </c>
      <c r="P8" s="48">
        <f aca="true" t="shared" si="0" ref="P8:P24">H8+I8+J8+K8+L8+M8+N8+O8</f>
        <v>3476645.7999999993</v>
      </c>
      <c r="Q8" s="60" t="s">
        <v>122</v>
      </c>
      <c r="R8" s="64"/>
    </row>
    <row r="9" spans="1:19" ht="114" customHeight="1">
      <c r="A9" s="45" t="s">
        <v>46</v>
      </c>
      <c r="B9" s="53" t="s">
        <v>162</v>
      </c>
      <c r="C9" s="33" t="s">
        <v>170</v>
      </c>
      <c r="D9" s="44" t="s">
        <v>84</v>
      </c>
      <c r="E9" s="31"/>
      <c r="F9" s="31"/>
      <c r="G9" s="31"/>
      <c r="H9" s="47">
        <v>225017.6</v>
      </c>
      <c r="I9" s="47">
        <v>236307.4</v>
      </c>
      <c r="J9" s="47">
        <v>256476.1</v>
      </c>
      <c r="K9" s="48">
        <v>273892.5</v>
      </c>
      <c r="L9" s="48">
        <v>239572.5</v>
      </c>
      <c r="M9" s="48">
        <v>149556.3</v>
      </c>
      <c r="N9" s="48">
        <v>144306.3</v>
      </c>
      <c r="O9" s="48">
        <v>146720.4</v>
      </c>
      <c r="P9" s="48">
        <f t="shared" si="0"/>
        <v>1671849.1</v>
      </c>
      <c r="Q9" s="60" t="s">
        <v>122</v>
      </c>
      <c r="R9" s="63"/>
      <c r="S9" s="61"/>
    </row>
    <row r="10" spans="1:18" ht="75" customHeight="1">
      <c r="A10" s="45" t="s">
        <v>47</v>
      </c>
      <c r="B10" s="53" t="s">
        <v>65</v>
      </c>
      <c r="C10" s="33" t="s">
        <v>170</v>
      </c>
      <c r="D10" s="44" t="s">
        <v>84</v>
      </c>
      <c r="E10" s="31"/>
      <c r="F10" s="31"/>
      <c r="G10" s="31"/>
      <c r="H10" s="47">
        <v>8199.4</v>
      </c>
      <c r="I10" s="47">
        <v>8486.8</v>
      </c>
      <c r="J10" s="47">
        <v>8362.2</v>
      </c>
      <c r="K10" s="48">
        <v>10085.2</v>
      </c>
      <c r="L10" s="48">
        <v>11029.3</v>
      </c>
      <c r="M10" s="48">
        <v>10774.8</v>
      </c>
      <c r="N10" s="48">
        <v>10435.3</v>
      </c>
      <c r="O10" s="48">
        <v>10443.3</v>
      </c>
      <c r="P10" s="48">
        <f>H10+I10+J10+K10+L10+M10+N10+O10</f>
        <v>77816.3</v>
      </c>
      <c r="Q10" s="60" t="s">
        <v>122</v>
      </c>
      <c r="R10" s="63"/>
    </row>
    <row r="11" spans="1:18" ht="160.5" customHeight="1">
      <c r="A11" s="45" t="s">
        <v>82</v>
      </c>
      <c r="B11" s="53" t="s">
        <v>83</v>
      </c>
      <c r="C11" s="27" t="s">
        <v>87</v>
      </c>
      <c r="D11" s="44" t="s">
        <v>84</v>
      </c>
      <c r="E11" s="31"/>
      <c r="F11" s="31"/>
      <c r="G11" s="31"/>
      <c r="H11" s="46">
        <v>0</v>
      </c>
      <c r="I11" s="47">
        <v>421.1</v>
      </c>
      <c r="J11" s="47">
        <v>0</v>
      </c>
      <c r="K11" s="48">
        <v>0</v>
      </c>
      <c r="L11" s="48">
        <v>0</v>
      </c>
      <c r="M11" s="48">
        <v>0</v>
      </c>
      <c r="N11" s="48">
        <v>0</v>
      </c>
      <c r="O11" s="48">
        <v>0</v>
      </c>
      <c r="P11" s="48">
        <f t="shared" si="0"/>
        <v>421.1</v>
      </c>
      <c r="Q11" s="60" t="s">
        <v>122</v>
      </c>
      <c r="R11" s="63"/>
    </row>
    <row r="12" spans="1:18" ht="109.5" customHeight="1">
      <c r="A12" s="45" t="s">
        <v>96</v>
      </c>
      <c r="B12" s="53" t="s">
        <v>100</v>
      </c>
      <c r="C12" s="52" t="s">
        <v>121</v>
      </c>
      <c r="D12" s="44" t="s">
        <v>84</v>
      </c>
      <c r="E12" s="31"/>
      <c r="F12" s="31"/>
      <c r="G12" s="31"/>
      <c r="H12" s="46">
        <v>0</v>
      </c>
      <c r="I12" s="47">
        <v>600</v>
      </c>
      <c r="J12" s="47">
        <f>J13+J14</f>
        <v>2312</v>
      </c>
      <c r="K12" s="48">
        <v>1593.1</v>
      </c>
      <c r="L12" s="48">
        <v>0</v>
      </c>
      <c r="M12" s="48">
        <v>0</v>
      </c>
      <c r="N12" s="48">
        <v>0</v>
      </c>
      <c r="O12" s="48">
        <v>0</v>
      </c>
      <c r="P12" s="48">
        <f>H12+I12+J12+K12+L12+M12+N12+O12</f>
        <v>4505.1</v>
      </c>
      <c r="Q12" s="60" t="s">
        <v>122</v>
      </c>
      <c r="R12" s="63"/>
    </row>
    <row r="13" spans="1:18" ht="100.5" customHeight="1">
      <c r="A13" s="45" t="s">
        <v>108</v>
      </c>
      <c r="B13" s="53" t="s">
        <v>112</v>
      </c>
      <c r="C13" s="52" t="s">
        <v>89</v>
      </c>
      <c r="D13" s="44" t="s">
        <v>84</v>
      </c>
      <c r="E13" s="31"/>
      <c r="F13" s="31"/>
      <c r="G13" s="31"/>
      <c r="H13" s="47">
        <v>0</v>
      </c>
      <c r="I13" s="56">
        <v>0</v>
      </c>
      <c r="J13" s="47">
        <v>1541.3</v>
      </c>
      <c r="K13" s="48">
        <v>0</v>
      </c>
      <c r="L13" s="48">
        <v>0</v>
      </c>
      <c r="M13" s="48">
        <v>0</v>
      </c>
      <c r="N13" s="48">
        <v>0</v>
      </c>
      <c r="O13" s="48">
        <v>0</v>
      </c>
      <c r="P13" s="48">
        <f t="shared" si="0"/>
        <v>1541.3</v>
      </c>
      <c r="Q13" s="60" t="s">
        <v>122</v>
      </c>
      <c r="R13" s="63"/>
    </row>
    <row r="14" spans="1:18" ht="95.25" customHeight="1">
      <c r="A14" s="45" t="s">
        <v>109</v>
      </c>
      <c r="B14" s="53" t="s">
        <v>113</v>
      </c>
      <c r="C14" s="52" t="s">
        <v>133</v>
      </c>
      <c r="D14" s="44" t="s">
        <v>84</v>
      </c>
      <c r="E14" s="31"/>
      <c r="F14" s="31"/>
      <c r="G14" s="31"/>
      <c r="H14" s="47">
        <v>0</v>
      </c>
      <c r="I14" s="56">
        <v>0</v>
      </c>
      <c r="J14" s="47">
        <v>770.7</v>
      </c>
      <c r="K14" s="48">
        <v>1593.1</v>
      </c>
      <c r="L14" s="48">
        <v>0</v>
      </c>
      <c r="M14" s="48">
        <v>0</v>
      </c>
      <c r="N14" s="48">
        <v>0</v>
      </c>
      <c r="O14" s="48">
        <v>0</v>
      </c>
      <c r="P14" s="48">
        <f t="shared" si="0"/>
        <v>2363.8</v>
      </c>
      <c r="Q14" s="60" t="s">
        <v>122</v>
      </c>
      <c r="R14" s="63"/>
    </row>
    <row r="15" spans="1:17" ht="74.25" customHeight="1">
      <c r="A15" s="45" t="s">
        <v>97</v>
      </c>
      <c r="B15" s="53" t="s">
        <v>125</v>
      </c>
      <c r="C15" s="52" t="s">
        <v>159</v>
      </c>
      <c r="D15" s="44" t="s">
        <v>84</v>
      </c>
      <c r="E15" s="31"/>
      <c r="F15" s="31"/>
      <c r="G15" s="31"/>
      <c r="H15" s="47">
        <v>0</v>
      </c>
      <c r="I15" s="47">
        <v>0</v>
      </c>
      <c r="J15" s="47">
        <v>6831.9</v>
      </c>
      <c r="K15" s="48">
        <v>11043.7</v>
      </c>
      <c r="L15" s="48">
        <v>4476.1</v>
      </c>
      <c r="M15" s="48">
        <v>4468.7</v>
      </c>
      <c r="N15" s="48">
        <v>0</v>
      </c>
      <c r="O15" s="48">
        <v>0</v>
      </c>
      <c r="P15" s="48">
        <f>H15+I15+J15+K15+L15+M15+N15+O15</f>
        <v>26820.399999999998</v>
      </c>
      <c r="Q15" s="60" t="s">
        <v>122</v>
      </c>
    </row>
    <row r="16" spans="1:17" ht="65.25" customHeight="1">
      <c r="A16" s="45" t="s">
        <v>98</v>
      </c>
      <c r="B16" s="53" t="s">
        <v>88</v>
      </c>
      <c r="C16" s="49" t="s">
        <v>89</v>
      </c>
      <c r="D16" s="44" t="s">
        <v>84</v>
      </c>
      <c r="E16" s="31"/>
      <c r="F16" s="31"/>
      <c r="G16" s="31"/>
      <c r="H16" s="47">
        <v>0</v>
      </c>
      <c r="I16" s="47">
        <v>0</v>
      </c>
      <c r="J16" s="47">
        <v>1959.1</v>
      </c>
      <c r="K16" s="48">
        <v>0</v>
      </c>
      <c r="L16" s="48">
        <v>0</v>
      </c>
      <c r="M16" s="48">
        <v>0</v>
      </c>
      <c r="N16" s="48">
        <v>0</v>
      </c>
      <c r="O16" s="48">
        <v>0</v>
      </c>
      <c r="P16" s="48">
        <f t="shared" si="0"/>
        <v>1959.1</v>
      </c>
      <c r="Q16" s="60" t="s">
        <v>122</v>
      </c>
    </row>
    <row r="17" spans="1:17" ht="108.75" customHeight="1">
      <c r="A17" s="45" t="s">
        <v>117</v>
      </c>
      <c r="B17" s="53" t="s">
        <v>101</v>
      </c>
      <c r="C17" s="52" t="s">
        <v>160</v>
      </c>
      <c r="D17" s="44" t="s">
        <v>84</v>
      </c>
      <c r="E17" s="31"/>
      <c r="F17" s="31"/>
      <c r="G17" s="31"/>
      <c r="H17" s="47">
        <v>0</v>
      </c>
      <c r="I17" s="47">
        <v>0</v>
      </c>
      <c r="J17" s="47">
        <v>516.7</v>
      </c>
      <c r="K17" s="48">
        <v>2066.7</v>
      </c>
      <c r="L17" s="48">
        <v>0</v>
      </c>
      <c r="M17" s="47">
        <v>0</v>
      </c>
      <c r="N17" s="48">
        <v>0</v>
      </c>
      <c r="O17" s="48">
        <v>0</v>
      </c>
      <c r="P17" s="48">
        <f t="shared" si="0"/>
        <v>2583.3999999999996</v>
      </c>
      <c r="Q17" s="60" t="s">
        <v>122</v>
      </c>
    </row>
    <row r="18" spans="1:17" ht="149.25" customHeight="1">
      <c r="A18" s="45" t="s">
        <v>99</v>
      </c>
      <c r="B18" s="53" t="s">
        <v>107</v>
      </c>
      <c r="C18" s="52" t="s">
        <v>89</v>
      </c>
      <c r="D18" s="44" t="s">
        <v>84</v>
      </c>
      <c r="E18" s="31"/>
      <c r="F18" s="31"/>
      <c r="G18" s="31"/>
      <c r="H18" s="47">
        <v>0</v>
      </c>
      <c r="I18" s="47">
        <v>0</v>
      </c>
      <c r="J18" s="47">
        <v>421.1</v>
      </c>
      <c r="K18" s="48">
        <v>0</v>
      </c>
      <c r="L18" s="48">
        <v>0</v>
      </c>
      <c r="M18" s="48">
        <v>0</v>
      </c>
      <c r="N18" s="48">
        <v>0</v>
      </c>
      <c r="O18" s="48">
        <v>0</v>
      </c>
      <c r="P18" s="48">
        <f>H18+I18+J18+K18+L18+M18+N18+O18</f>
        <v>421.1</v>
      </c>
      <c r="Q18" s="60" t="s">
        <v>122</v>
      </c>
    </row>
    <row r="19" spans="1:17" ht="132.75" customHeight="1">
      <c r="A19" s="45" t="s">
        <v>104</v>
      </c>
      <c r="B19" s="68" t="s">
        <v>126</v>
      </c>
      <c r="C19" s="52" t="s">
        <v>161</v>
      </c>
      <c r="D19" s="44" t="s">
        <v>84</v>
      </c>
      <c r="E19" s="31"/>
      <c r="F19" s="31"/>
      <c r="G19" s="31"/>
      <c r="H19" s="47">
        <v>0</v>
      </c>
      <c r="I19" s="47">
        <v>0</v>
      </c>
      <c r="J19" s="47">
        <v>52.7</v>
      </c>
      <c r="K19" s="48">
        <v>157.9</v>
      </c>
      <c r="L19" s="48">
        <v>0</v>
      </c>
      <c r="M19" s="48">
        <v>0</v>
      </c>
      <c r="N19" s="48">
        <v>0</v>
      </c>
      <c r="O19" s="48">
        <v>0</v>
      </c>
      <c r="P19" s="48">
        <f t="shared" si="0"/>
        <v>210.60000000000002</v>
      </c>
      <c r="Q19" s="60" t="s">
        <v>122</v>
      </c>
    </row>
    <row r="20" spans="1:17" ht="57" customHeight="1">
      <c r="A20" s="45" t="s">
        <v>119</v>
      </c>
      <c r="B20" s="67" t="s">
        <v>124</v>
      </c>
      <c r="C20" s="33" t="s">
        <v>170</v>
      </c>
      <c r="D20" s="44" t="s">
        <v>84</v>
      </c>
      <c r="E20" s="31"/>
      <c r="F20" s="31"/>
      <c r="G20" s="31"/>
      <c r="H20" s="47">
        <v>0</v>
      </c>
      <c r="I20" s="47">
        <v>0</v>
      </c>
      <c r="J20" s="47">
        <v>0</v>
      </c>
      <c r="K20" s="48">
        <v>148906.3</v>
      </c>
      <c r="L20" s="47">
        <v>162777.7</v>
      </c>
      <c r="M20" s="47">
        <v>173982.6</v>
      </c>
      <c r="N20" s="48">
        <v>173982.6</v>
      </c>
      <c r="O20" s="48">
        <v>173982.6</v>
      </c>
      <c r="P20" s="48">
        <f>H20+I20+J20+K20+L20+M20+N20+O20</f>
        <v>833631.7999999999</v>
      </c>
      <c r="Q20" s="60" t="s">
        <v>122</v>
      </c>
    </row>
    <row r="21" spans="1:17" ht="149.25" customHeight="1">
      <c r="A21" s="45" t="s">
        <v>120</v>
      </c>
      <c r="B21" s="69" t="s">
        <v>132</v>
      </c>
      <c r="C21" s="52" t="s">
        <v>171</v>
      </c>
      <c r="D21" s="44" t="s">
        <v>84</v>
      </c>
      <c r="E21" s="31"/>
      <c r="F21" s="31"/>
      <c r="G21" s="31"/>
      <c r="H21" s="47">
        <v>0</v>
      </c>
      <c r="I21" s="47">
        <v>0</v>
      </c>
      <c r="J21" s="47">
        <v>0</v>
      </c>
      <c r="K21" s="48">
        <v>10000</v>
      </c>
      <c r="L21" s="48">
        <v>10000</v>
      </c>
      <c r="M21" s="48">
        <v>8947.4</v>
      </c>
      <c r="N21" s="48">
        <v>10000</v>
      </c>
      <c r="O21" s="48">
        <v>10000</v>
      </c>
      <c r="P21" s="48">
        <f t="shared" si="0"/>
        <v>48947.4</v>
      </c>
      <c r="Q21" s="60" t="s">
        <v>122</v>
      </c>
    </row>
    <row r="22" spans="1:17" ht="209.25" customHeight="1">
      <c r="A22" s="45" t="s">
        <v>131</v>
      </c>
      <c r="B22" s="67" t="s">
        <v>152</v>
      </c>
      <c r="C22" s="49" t="s">
        <v>116</v>
      </c>
      <c r="D22" s="44" t="s">
        <v>84</v>
      </c>
      <c r="E22" s="31"/>
      <c r="F22" s="31"/>
      <c r="G22" s="31"/>
      <c r="H22" s="47">
        <v>0</v>
      </c>
      <c r="I22" s="47">
        <v>0</v>
      </c>
      <c r="J22" s="47">
        <v>0</v>
      </c>
      <c r="K22" s="48">
        <v>19777.2</v>
      </c>
      <c r="L22" s="48">
        <v>0</v>
      </c>
      <c r="M22" s="48">
        <v>0</v>
      </c>
      <c r="N22" s="48">
        <v>0</v>
      </c>
      <c r="O22" s="48">
        <v>0</v>
      </c>
      <c r="P22" s="48">
        <f t="shared" si="0"/>
        <v>19777.2</v>
      </c>
      <c r="Q22" s="60" t="s">
        <v>122</v>
      </c>
    </row>
    <row r="23" spans="1:17" ht="147.75" customHeight="1">
      <c r="A23" s="45" t="s">
        <v>139</v>
      </c>
      <c r="B23" s="67" t="s">
        <v>140</v>
      </c>
      <c r="C23" s="49" t="s">
        <v>116</v>
      </c>
      <c r="D23" s="44" t="s">
        <v>84</v>
      </c>
      <c r="E23" s="31"/>
      <c r="F23" s="31"/>
      <c r="G23" s="31"/>
      <c r="H23" s="47"/>
      <c r="I23" s="47"/>
      <c r="J23" s="47"/>
      <c r="K23" s="70">
        <v>285.6</v>
      </c>
      <c r="L23" s="48">
        <v>0</v>
      </c>
      <c r="M23" s="48">
        <v>0</v>
      </c>
      <c r="N23" s="48">
        <v>0</v>
      </c>
      <c r="O23" s="48">
        <v>0</v>
      </c>
      <c r="P23" s="48">
        <f>H23+I23+J23+K23+L23+M23+N23+O23</f>
        <v>285.6</v>
      </c>
      <c r="Q23" s="60" t="s">
        <v>122</v>
      </c>
    </row>
    <row r="24" spans="1:17" ht="203.25" customHeight="1">
      <c r="A24" s="45" t="s">
        <v>158</v>
      </c>
      <c r="B24" s="53" t="s">
        <v>178</v>
      </c>
      <c r="C24" s="33" t="s">
        <v>172</v>
      </c>
      <c r="D24" s="44" t="s">
        <v>84</v>
      </c>
      <c r="E24" s="31"/>
      <c r="F24" s="31"/>
      <c r="G24" s="31"/>
      <c r="H24" s="47">
        <v>0</v>
      </c>
      <c r="I24" s="47">
        <v>0</v>
      </c>
      <c r="J24" s="47">
        <v>0</v>
      </c>
      <c r="K24" s="48">
        <v>0</v>
      </c>
      <c r="L24" s="48">
        <v>45487.2</v>
      </c>
      <c r="M24" s="48">
        <v>137737.9</v>
      </c>
      <c r="N24" s="48">
        <v>133462.2</v>
      </c>
      <c r="O24" s="48">
        <v>133872.6</v>
      </c>
      <c r="P24" s="48">
        <f t="shared" si="0"/>
        <v>450559.9</v>
      </c>
      <c r="Q24" s="60" t="s">
        <v>122</v>
      </c>
    </row>
    <row r="25" spans="1:17" ht="25.5" customHeight="1">
      <c r="A25" s="34"/>
      <c r="B25" s="29" t="s">
        <v>148</v>
      </c>
      <c r="C25" s="29"/>
      <c r="D25" s="38"/>
      <c r="E25" s="38"/>
      <c r="F25" s="38"/>
      <c r="G25" s="38"/>
      <c r="H25" s="39">
        <f>H7+H8+H9+H10+H11+H15+H16+H12+H17</f>
        <v>1143267.6</v>
      </c>
      <c r="I25" s="39">
        <f>I7+I8+I9+I10+I11+I15+I16+I12+I17</f>
        <v>1194920.8</v>
      </c>
      <c r="J25" s="39">
        <f>J7+J8+J9+J10+J11+J15+J16+J12+J17+J18+J19</f>
        <v>1288869.7</v>
      </c>
      <c r="K25" s="39">
        <f aca="true" t="shared" si="1" ref="K25:P25">K7+K8+K9+K10+K11+K15+K16+K12+K17+K18+K19+K20+K21+K22+K24+K23</f>
        <v>1383602</v>
      </c>
      <c r="L25" s="39">
        <f t="shared" si="1"/>
        <v>1452396.9000000001</v>
      </c>
      <c r="M25" s="39">
        <f t="shared" si="1"/>
        <v>1402544.0999999999</v>
      </c>
      <c r="N25" s="39">
        <f t="shared" si="1"/>
        <v>1343965.4000000001</v>
      </c>
      <c r="O25" s="39">
        <f t="shared" si="1"/>
        <v>1405693.0000000002</v>
      </c>
      <c r="P25" s="39">
        <f t="shared" si="1"/>
        <v>10615259.5</v>
      </c>
      <c r="Q25" s="28"/>
    </row>
    <row r="26" spans="1:17" ht="43.5" customHeight="1">
      <c r="A26" s="96" t="s">
        <v>48</v>
      </c>
      <c r="B26" s="97"/>
      <c r="C26" s="97"/>
      <c r="D26" s="97"/>
      <c r="E26" s="97"/>
      <c r="F26" s="97"/>
      <c r="G26" s="97"/>
      <c r="H26" s="97"/>
      <c r="I26" s="97"/>
      <c r="J26" s="97"/>
      <c r="K26" s="97"/>
      <c r="L26" s="97"/>
      <c r="M26" s="97"/>
      <c r="N26" s="97"/>
      <c r="O26" s="97"/>
      <c r="P26" s="97"/>
      <c r="Q26" s="98"/>
    </row>
    <row r="27" spans="1:17" ht="138.75" customHeight="1">
      <c r="A27" s="45" t="s">
        <v>49</v>
      </c>
      <c r="B27" s="52" t="s">
        <v>67</v>
      </c>
      <c r="C27" s="52" t="s">
        <v>170</v>
      </c>
      <c r="D27" s="44" t="s">
        <v>84</v>
      </c>
      <c r="E27" s="31"/>
      <c r="F27" s="31"/>
      <c r="G27" s="31"/>
      <c r="H27" s="46">
        <v>24664.9</v>
      </c>
      <c r="I27" s="47">
        <v>25536.8</v>
      </c>
      <c r="J27" s="47">
        <v>25035.7</v>
      </c>
      <c r="K27" s="48">
        <v>24876.1</v>
      </c>
      <c r="L27" s="47">
        <v>23614.8</v>
      </c>
      <c r="M27" s="47">
        <v>24927.1</v>
      </c>
      <c r="N27" s="47">
        <v>23802.4</v>
      </c>
      <c r="O27" s="47">
        <v>23472.2</v>
      </c>
      <c r="P27" s="48">
        <f>H27+I27+J27+K27+L27+M27+N27+O27</f>
        <v>195930</v>
      </c>
      <c r="Q27" s="37" t="s">
        <v>32</v>
      </c>
    </row>
    <row r="28" spans="1:17" ht="136.5" customHeight="1">
      <c r="A28" s="45" t="s">
        <v>50</v>
      </c>
      <c r="B28" s="52" t="s">
        <v>68</v>
      </c>
      <c r="C28" s="52" t="s">
        <v>170</v>
      </c>
      <c r="D28" s="44" t="s">
        <v>84</v>
      </c>
      <c r="E28" s="31"/>
      <c r="F28" s="31"/>
      <c r="G28" s="31"/>
      <c r="H28" s="46">
        <v>864.2</v>
      </c>
      <c r="I28" s="47">
        <v>925.3</v>
      </c>
      <c r="J28" s="47">
        <v>993.8</v>
      </c>
      <c r="K28" s="48">
        <v>943.8</v>
      </c>
      <c r="L28" s="48">
        <v>872.5</v>
      </c>
      <c r="M28" s="47">
        <v>971.8</v>
      </c>
      <c r="N28" s="47">
        <v>1056.9</v>
      </c>
      <c r="O28" s="47">
        <v>1104.4</v>
      </c>
      <c r="P28" s="48">
        <f>H28+I28+J28+K28+L28+M28+N28+O28</f>
        <v>7732.700000000001</v>
      </c>
      <c r="Q28" s="37" t="s">
        <v>32</v>
      </c>
    </row>
    <row r="29" spans="1:17" ht="79.5" customHeight="1">
      <c r="A29" s="45" t="s">
        <v>66</v>
      </c>
      <c r="B29" s="52" t="s">
        <v>69</v>
      </c>
      <c r="C29" s="52" t="s">
        <v>170</v>
      </c>
      <c r="D29" s="44" t="s">
        <v>84</v>
      </c>
      <c r="E29" s="31"/>
      <c r="F29" s="31"/>
      <c r="G29" s="31"/>
      <c r="H29" s="46">
        <v>43194.2</v>
      </c>
      <c r="I29" s="47">
        <v>32554.5</v>
      </c>
      <c r="J29" s="47">
        <v>26051.3</v>
      </c>
      <c r="K29" s="48">
        <v>26019</v>
      </c>
      <c r="L29" s="48">
        <v>27070.5</v>
      </c>
      <c r="M29" s="48">
        <v>28864.1</v>
      </c>
      <c r="N29" s="48">
        <v>27274.8</v>
      </c>
      <c r="O29" s="48">
        <v>27746.3</v>
      </c>
      <c r="P29" s="48">
        <f>H29+I29+J29+K29+L29+M29+N29+O29</f>
        <v>238774.69999999998</v>
      </c>
      <c r="Q29" s="37" t="s">
        <v>32</v>
      </c>
    </row>
    <row r="30" spans="1:17" ht="25.5" customHeight="1">
      <c r="A30" s="34"/>
      <c r="B30" s="29" t="s">
        <v>148</v>
      </c>
      <c r="C30" s="29"/>
      <c r="D30" s="38"/>
      <c r="E30" s="38"/>
      <c r="F30" s="38"/>
      <c r="G30" s="38"/>
      <c r="H30" s="38">
        <f aca="true" t="shared" si="2" ref="H30:P30">H27+H28+H29</f>
        <v>68723.3</v>
      </c>
      <c r="I30" s="39">
        <f t="shared" si="2"/>
        <v>59016.6</v>
      </c>
      <c r="J30" s="39">
        <f t="shared" si="2"/>
        <v>52080.8</v>
      </c>
      <c r="K30" s="39">
        <f t="shared" si="2"/>
        <v>51838.899999999994</v>
      </c>
      <c r="L30" s="39">
        <f t="shared" si="2"/>
        <v>51557.8</v>
      </c>
      <c r="M30" s="39">
        <f t="shared" si="2"/>
        <v>54763</v>
      </c>
      <c r="N30" s="39">
        <f t="shared" si="2"/>
        <v>52134.100000000006</v>
      </c>
      <c r="O30" s="39">
        <f t="shared" si="2"/>
        <v>52322.9</v>
      </c>
      <c r="P30" s="39">
        <f t="shared" si="2"/>
        <v>442437.4</v>
      </c>
      <c r="Q30" s="28"/>
    </row>
    <row r="31" spans="1:17" ht="25.5" customHeight="1">
      <c r="A31" s="99" t="s">
        <v>51</v>
      </c>
      <c r="B31" s="100"/>
      <c r="C31" s="100"/>
      <c r="D31" s="100"/>
      <c r="E31" s="100"/>
      <c r="F31" s="100"/>
      <c r="G31" s="100"/>
      <c r="H31" s="100"/>
      <c r="I31" s="100"/>
      <c r="J31" s="100"/>
      <c r="K31" s="100"/>
      <c r="L31" s="100"/>
      <c r="M31" s="100"/>
      <c r="N31" s="100"/>
      <c r="O31" s="100"/>
      <c r="P31" s="100"/>
      <c r="Q31" s="101"/>
    </row>
    <row r="32" spans="1:17" ht="68.25" customHeight="1">
      <c r="A32" s="45" t="s">
        <v>52</v>
      </c>
      <c r="B32" s="52" t="s">
        <v>154</v>
      </c>
      <c r="C32" s="52" t="s">
        <v>170</v>
      </c>
      <c r="D32" s="44" t="s">
        <v>84</v>
      </c>
      <c r="E32" s="31"/>
      <c r="F32" s="31"/>
      <c r="G32" s="31"/>
      <c r="H32" s="46">
        <v>6476.2</v>
      </c>
      <c r="I32" s="47">
        <v>6458.4</v>
      </c>
      <c r="J32" s="47">
        <v>5252.9</v>
      </c>
      <c r="K32" s="48">
        <v>3101.7</v>
      </c>
      <c r="L32" s="48">
        <v>3274.7</v>
      </c>
      <c r="M32" s="48">
        <v>2657.3</v>
      </c>
      <c r="N32" s="48">
        <v>2431.4</v>
      </c>
      <c r="O32" s="48">
        <v>2246.8</v>
      </c>
      <c r="P32" s="48">
        <f>H32+I32+J32+K32+L32+M32+N32+O32</f>
        <v>31899.4</v>
      </c>
      <c r="Q32" s="60" t="s">
        <v>122</v>
      </c>
    </row>
    <row r="33" spans="1:17" ht="25.5" customHeight="1">
      <c r="A33" s="34"/>
      <c r="B33" s="29" t="s">
        <v>148</v>
      </c>
      <c r="C33" s="29"/>
      <c r="D33" s="38"/>
      <c r="E33" s="38"/>
      <c r="F33" s="38"/>
      <c r="G33" s="38"/>
      <c r="H33" s="38">
        <f aca="true" t="shared" si="3" ref="H33:P33">H32</f>
        <v>6476.2</v>
      </c>
      <c r="I33" s="39">
        <f t="shared" si="3"/>
        <v>6458.4</v>
      </c>
      <c r="J33" s="39">
        <f t="shared" si="3"/>
        <v>5252.9</v>
      </c>
      <c r="K33" s="39">
        <f t="shared" si="3"/>
        <v>3101.7</v>
      </c>
      <c r="L33" s="39">
        <f t="shared" si="3"/>
        <v>3274.7</v>
      </c>
      <c r="M33" s="39">
        <f t="shared" si="3"/>
        <v>2657.3</v>
      </c>
      <c r="N33" s="39">
        <f t="shared" si="3"/>
        <v>2431.4</v>
      </c>
      <c r="O33" s="39">
        <f t="shared" si="3"/>
        <v>2246.8</v>
      </c>
      <c r="P33" s="39">
        <f t="shared" si="3"/>
        <v>31899.4</v>
      </c>
      <c r="Q33" s="28"/>
    </row>
    <row r="34" spans="1:17" ht="33" customHeight="1">
      <c r="A34" s="90" t="s">
        <v>153</v>
      </c>
      <c r="B34" s="91"/>
      <c r="C34" s="91"/>
      <c r="D34" s="91"/>
      <c r="E34" s="91"/>
      <c r="F34" s="91"/>
      <c r="G34" s="91"/>
      <c r="H34" s="91"/>
      <c r="I34" s="91"/>
      <c r="J34" s="91"/>
      <c r="K34" s="91"/>
      <c r="L34" s="91"/>
      <c r="M34" s="91"/>
      <c r="N34" s="91"/>
      <c r="O34" s="91"/>
      <c r="P34" s="91"/>
      <c r="Q34" s="92"/>
    </row>
    <row r="35" spans="1:17" ht="185.25" customHeight="1">
      <c r="A35" s="45" t="s">
        <v>54</v>
      </c>
      <c r="B35" s="53" t="s">
        <v>70</v>
      </c>
      <c r="C35" s="52" t="s">
        <v>170</v>
      </c>
      <c r="D35" s="44" t="s">
        <v>84</v>
      </c>
      <c r="E35" s="31"/>
      <c r="F35" s="31"/>
      <c r="G35" s="31"/>
      <c r="H35" s="47">
        <v>1430468.8</v>
      </c>
      <c r="I35" s="47">
        <v>1767760.4</v>
      </c>
      <c r="J35" s="47">
        <v>1684329.7</v>
      </c>
      <c r="K35" s="48">
        <v>1878551.4</v>
      </c>
      <c r="L35" s="48">
        <v>1878535.4</v>
      </c>
      <c r="M35" s="48">
        <v>1339481.9</v>
      </c>
      <c r="N35" s="48">
        <v>1512680.6</v>
      </c>
      <c r="O35" s="48">
        <v>1704521.4</v>
      </c>
      <c r="P35" s="48">
        <f aca="true" t="shared" si="4" ref="P35:P58">H35+I35+J35+K35+L35+M35+N35+O35</f>
        <v>13196329.600000001</v>
      </c>
      <c r="Q35" s="60" t="s">
        <v>122</v>
      </c>
    </row>
    <row r="36" spans="1:17" ht="270" customHeight="1">
      <c r="A36" s="45" t="s">
        <v>55</v>
      </c>
      <c r="B36" s="53" t="s">
        <v>76</v>
      </c>
      <c r="C36" s="52" t="s">
        <v>170</v>
      </c>
      <c r="D36" s="44" t="s">
        <v>84</v>
      </c>
      <c r="E36" s="31"/>
      <c r="F36" s="31"/>
      <c r="G36" s="31"/>
      <c r="H36" s="47">
        <v>1909622.4</v>
      </c>
      <c r="I36" s="47">
        <v>2220303.3</v>
      </c>
      <c r="J36" s="47">
        <v>2213608.9</v>
      </c>
      <c r="K36" s="48">
        <v>2396816.4</v>
      </c>
      <c r="L36" s="48">
        <v>2386971</v>
      </c>
      <c r="M36" s="48">
        <v>1677447.3</v>
      </c>
      <c r="N36" s="48">
        <v>2056000.9</v>
      </c>
      <c r="O36" s="48">
        <v>2110144.6</v>
      </c>
      <c r="P36" s="48">
        <f t="shared" si="4"/>
        <v>16970914.8</v>
      </c>
      <c r="Q36" s="60" t="s">
        <v>122</v>
      </c>
    </row>
    <row r="37" spans="1:17" ht="346.5" customHeight="1">
      <c r="A37" s="45" t="s">
        <v>56</v>
      </c>
      <c r="B37" s="53" t="s">
        <v>77</v>
      </c>
      <c r="C37" s="52" t="s">
        <v>170</v>
      </c>
      <c r="D37" s="44" t="s">
        <v>84</v>
      </c>
      <c r="E37" s="31"/>
      <c r="F37" s="31"/>
      <c r="G37" s="31"/>
      <c r="H37" s="46">
        <v>116.9</v>
      </c>
      <c r="I37" s="47">
        <v>143.8</v>
      </c>
      <c r="J37" s="47">
        <v>273.1</v>
      </c>
      <c r="K37" s="48">
        <v>326.4</v>
      </c>
      <c r="L37" s="48">
        <v>304.1</v>
      </c>
      <c r="M37" s="48">
        <v>492.3</v>
      </c>
      <c r="N37" s="48">
        <v>492.3</v>
      </c>
      <c r="O37" s="48">
        <v>492.3</v>
      </c>
      <c r="P37" s="48">
        <f t="shared" si="4"/>
        <v>2641.2000000000003</v>
      </c>
      <c r="Q37" s="60" t="s">
        <v>122</v>
      </c>
    </row>
    <row r="38" spans="1:17" ht="339.75" customHeight="1">
      <c r="A38" s="45" t="s">
        <v>57</v>
      </c>
      <c r="B38" s="53" t="s">
        <v>71</v>
      </c>
      <c r="C38" s="52" t="s">
        <v>170</v>
      </c>
      <c r="D38" s="44" t="s">
        <v>84</v>
      </c>
      <c r="E38" s="31"/>
      <c r="F38" s="31"/>
      <c r="G38" s="31"/>
      <c r="H38" s="46">
        <v>2613.7</v>
      </c>
      <c r="I38" s="47">
        <v>2917.6</v>
      </c>
      <c r="J38" s="47">
        <v>3651.2</v>
      </c>
      <c r="K38" s="48">
        <v>3380.1</v>
      </c>
      <c r="L38" s="48">
        <v>3200</v>
      </c>
      <c r="M38" s="48">
        <v>4400</v>
      </c>
      <c r="N38" s="48">
        <v>4400</v>
      </c>
      <c r="O38" s="48">
        <v>4400</v>
      </c>
      <c r="P38" s="48">
        <f t="shared" si="4"/>
        <v>28962.6</v>
      </c>
      <c r="Q38" s="60" t="s">
        <v>122</v>
      </c>
    </row>
    <row r="39" spans="1:17" ht="177.75" customHeight="1">
      <c r="A39" s="45" t="s">
        <v>58</v>
      </c>
      <c r="B39" s="53" t="s">
        <v>72</v>
      </c>
      <c r="C39" s="52" t="s">
        <v>170</v>
      </c>
      <c r="D39" s="44" t="s">
        <v>84</v>
      </c>
      <c r="E39" s="31"/>
      <c r="F39" s="31"/>
      <c r="G39" s="31"/>
      <c r="H39" s="46">
        <v>8530.6</v>
      </c>
      <c r="I39" s="47">
        <v>8342</v>
      </c>
      <c r="J39" s="47">
        <v>7875.8</v>
      </c>
      <c r="K39" s="48">
        <v>8049.8</v>
      </c>
      <c r="L39" s="48">
        <v>8570.1</v>
      </c>
      <c r="M39" s="48">
        <v>9460</v>
      </c>
      <c r="N39" s="48">
        <v>9460</v>
      </c>
      <c r="O39" s="48">
        <v>9460</v>
      </c>
      <c r="P39" s="48">
        <f t="shared" si="4"/>
        <v>69748.29999999999</v>
      </c>
      <c r="Q39" s="60" t="s">
        <v>122</v>
      </c>
    </row>
    <row r="40" spans="1:17" ht="273" customHeight="1">
      <c r="A40" s="45" t="s">
        <v>59</v>
      </c>
      <c r="B40" s="53" t="s">
        <v>73</v>
      </c>
      <c r="C40" s="52" t="s">
        <v>170</v>
      </c>
      <c r="D40" s="44" t="s">
        <v>84</v>
      </c>
      <c r="E40" s="31"/>
      <c r="F40" s="31"/>
      <c r="G40" s="31"/>
      <c r="H40" s="46">
        <v>6407.8</v>
      </c>
      <c r="I40" s="47">
        <v>6826.9</v>
      </c>
      <c r="J40" s="47">
        <v>8955.2</v>
      </c>
      <c r="K40" s="48">
        <v>8183.2</v>
      </c>
      <c r="L40" s="47">
        <v>7327.3</v>
      </c>
      <c r="M40" s="48">
        <v>10829.1</v>
      </c>
      <c r="N40" s="48">
        <v>12066.4</v>
      </c>
      <c r="O40" s="48">
        <v>12908.8</v>
      </c>
      <c r="P40" s="48">
        <f t="shared" si="4"/>
        <v>73504.7</v>
      </c>
      <c r="Q40" s="60" t="s">
        <v>122</v>
      </c>
    </row>
    <row r="41" spans="1:17" ht="168" customHeight="1">
      <c r="A41" s="45" t="s">
        <v>60</v>
      </c>
      <c r="B41" s="53" t="s">
        <v>145</v>
      </c>
      <c r="C41" s="52" t="s">
        <v>170</v>
      </c>
      <c r="D41" s="44" t="s">
        <v>84</v>
      </c>
      <c r="E41" s="31"/>
      <c r="F41" s="31"/>
      <c r="G41" s="31"/>
      <c r="H41" s="46">
        <v>3986.5</v>
      </c>
      <c r="I41" s="47">
        <v>3212</v>
      </c>
      <c r="J41" s="47">
        <v>3450.6</v>
      </c>
      <c r="K41" s="48">
        <v>3868.8</v>
      </c>
      <c r="L41" s="48">
        <v>4123.8</v>
      </c>
      <c r="M41" s="48">
        <v>4989.6</v>
      </c>
      <c r="N41" s="48">
        <v>5068.8</v>
      </c>
      <c r="O41" s="48">
        <v>5234.4</v>
      </c>
      <c r="P41" s="48">
        <f t="shared" si="4"/>
        <v>33934.5</v>
      </c>
      <c r="Q41" s="60" t="s">
        <v>122</v>
      </c>
    </row>
    <row r="42" spans="1:17" ht="284.25" customHeight="1">
      <c r="A42" s="45" t="s">
        <v>61</v>
      </c>
      <c r="B42" s="53" t="s">
        <v>74</v>
      </c>
      <c r="C42" s="52" t="s">
        <v>170</v>
      </c>
      <c r="D42" s="44" t="s">
        <v>84</v>
      </c>
      <c r="E42" s="31"/>
      <c r="F42" s="31"/>
      <c r="G42" s="31"/>
      <c r="H42" s="46">
        <v>92760.5</v>
      </c>
      <c r="I42" s="47">
        <v>136225.6</v>
      </c>
      <c r="J42" s="47">
        <v>153780</v>
      </c>
      <c r="K42" s="48">
        <v>176935.2</v>
      </c>
      <c r="L42" s="48">
        <v>203278.6</v>
      </c>
      <c r="M42" s="48">
        <v>225758.1</v>
      </c>
      <c r="N42" s="48">
        <v>220426.9</v>
      </c>
      <c r="O42" s="48">
        <v>216507.4</v>
      </c>
      <c r="P42" s="48">
        <f t="shared" si="4"/>
        <v>1425672.2999999998</v>
      </c>
      <c r="Q42" s="60" t="s">
        <v>122</v>
      </c>
    </row>
    <row r="43" spans="1:17" ht="204.75" customHeight="1">
      <c r="A43" s="45" t="s">
        <v>62</v>
      </c>
      <c r="B43" s="53" t="s">
        <v>135</v>
      </c>
      <c r="C43" s="52" t="s">
        <v>170</v>
      </c>
      <c r="D43" s="44" t="s">
        <v>84</v>
      </c>
      <c r="E43" s="31"/>
      <c r="F43" s="31"/>
      <c r="G43" s="31"/>
      <c r="H43" s="46">
        <v>10863.8</v>
      </c>
      <c r="I43" s="47">
        <v>11531.8</v>
      </c>
      <c r="J43" s="47">
        <v>12651.1</v>
      </c>
      <c r="K43" s="48">
        <v>13226.4</v>
      </c>
      <c r="L43" s="48">
        <v>18090.8</v>
      </c>
      <c r="M43" s="48"/>
      <c r="N43" s="48"/>
      <c r="O43" s="48"/>
      <c r="P43" s="48">
        <f t="shared" si="4"/>
        <v>66363.9</v>
      </c>
      <c r="Q43" s="60" t="s">
        <v>122</v>
      </c>
    </row>
    <row r="44" spans="1:17" ht="270" customHeight="1">
      <c r="A44" s="45" t="s">
        <v>63</v>
      </c>
      <c r="B44" s="53" t="s">
        <v>75</v>
      </c>
      <c r="C44" s="52" t="s">
        <v>170</v>
      </c>
      <c r="D44" s="44" t="s">
        <v>84</v>
      </c>
      <c r="E44" s="31"/>
      <c r="F44" s="31"/>
      <c r="G44" s="31"/>
      <c r="H44" s="46">
        <v>1775.5</v>
      </c>
      <c r="I44" s="47">
        <v>369.3</v>
      </c>
      <c r="J44" s="47">
        <v>2450.6</v>
      </c>
      <c r="K44" s="48">
        <v>2784.2</v>
      </c>
      <c r="L44" s="48">
        <v>3227.1</v>
      </c>
      <c r="M44" s="48">
        <v>4474.4</v>
      </c>
      <c r="N44" s="48">
        <v>4653.1</v>
      </c>
      <c r="O44" s="48">
        <v>4839.1</v>
      </c>
      <c r="P44" s="48">
        <f t="shared" si="4"/>
        <v>24573.299999999996</v>
      </c>
      <c r="Q44" s="60" t="s">
        <v>122</v>
      </c>
    </row>
    <row r="45" spans="1:17" ht="91.5" customHeight="1">
      <c r="A45" s="45" t="s">
        <v>91</v>
      </c>
      <c r="B45" s="53" t="s">
        <v>85</v>
      </c>
      <c r="C45" s="52" t="s">
        <v>87</v>
      </c>
      <c r="D45" s="44" t="s">
        <v>84</v>
      </c>
      <c r="E45" s="31"/>
      <c r="F45" s="31"/>
      <c r="G45" s="31"/>
      <c r="H45" s="46">
        <v>0</v>
      </c>
      <c r="I45" s="47">
        <v>8000</v>
      </c>
      <c r="J45" s="47">
        <v>0</v>
      </c>
      <c r="K45" s="48">
        <v>0</v>
      </c>
      <c r="L45" s="48">
        <v>0</v>
      </c>
      <c r="M45" s="48">
        <v>0</v>
      </c>
      <c r="N45" s="48">
        <v>0</v>
      </c>
      <c r="O45" s="48">
        <v>0</v>
      </c>
      <c r="P45" s="48">
        <f t="shared" si="4"/>
        <v>8000</v>
      </c>
      <c r="Q45" s="37" t="s">
        <v>32</v>
      </c>
    </row>
    <row r="46" spans="1:17" ht="94.5" customHeight="1">
      <c r="A46" s="45" t="s">
        <v>92</v>
      </c>
      <c r="B46" s="53" t="s">
        <v>79</v>
      </c>
      <c r="C46" s="52" t="s">
        <v>170</v>
      </c>
      <c r="D46" s="44"/>
      <c r="E46" s="31"/>
      <c r="F46" s="31"/>
      <c r="G46" s="31"/>
      <c r="H46" s="46">
        <v>688.3</v>
      </c>
      <c r="I46" s="47">
        <v>908.2</v>
      </c>
      <c r="J46" s="47">
        <v>1053.4</v>
      </c>
      <c r="K46" s="48">
        <v>1154.7</v>
      </c>
      <c r="L46" s="48">
        <v>1335.3</v>
      </c>
      <c r="M46" s="48">
        <v>1524.5</v>
      </c>
      <c r="N46" s="48">
        <v>1517.8</v>
      </c>
      <c r="O46" s="48">
        <v>1513.8</v>
      </c>
      <c r="P46" s="48">
        <f t="shared" si="4"/>
        <v>9696</v>
      </c>
      <c r="Q46" s="60" t="s">
        <v>122</v>
      </c>
    </row>
    <row r="47" spans="1:17" ht="95.25" customHeight="1">
      <c r="A47" s="45" t="s">
        <v>93</v>
      </c>
      <c r="B47" s="53" t="s">
        <v>129</v>
      </c>
      <c r="C47" s="52" t="s">
        <v>134</v>
      </c>
      <c r="D47" s="44" t="s">
        <v>84</v>
      </c>
      <c r="E47" s="31"/>
      <c r="F47" s="31"/>
      <c r="G47" s="31"/>
      <c r="H47" s="46">
        <v>38.1</v>
      </c>
      <c r="I47" s="47">
        <v>0</v>
      </c>
      <c r="J47" s="47">
        <f>J48+J49</f>
        <v>1641.5</v>
      </c>
      <c r="K47" s="48">
        <v>0</v>
      </c>
      <c r="L47" s="48">
        <v>0</v>
      </c>
      <c r="M47" s="48">
        <v>0</v>
      </c>
      <c r="N47" s="48">
        <v>0</v>
      </c>
      <c r="O47" s="48">
        <v>0</v>
      </c>
      <c r="P47" s="48">
        <f t="shared" si="4"/>
        <v>1679.6</v>
      </c>
      <c r="Q47" s="60" t="s">
        <v>122</v>
      </c>
    </row>
    <row r="48" spans="1:17" ht="114.75" customHeight="1">
      <c r="A48" s="45" t="s">
        <v>110</v>
      </c>
      <c r="B48" s="53" t="s">
        <v>136</v>
      </c>
      <c r="C48" s="52" t="s">
        <v>89</v>
      </c>
      <c r="D48" s="44" t="s">
        <v>84</v>
      </c>
      <c r="E48" s="31"/>
      <c r="F48" s="31"/>
      <c r="G48" s="31"/>
      <c r="H48" s="46">
        <v>0</v>
      </c>
      <c r="I48" s="47">
        <v>0</v>
      </c>
      <c r="J48" s="47">
        <v>1094.3</v>
      </c>
      <c r="K48" s="48">
        <v>0</v>
      </c>
      <c r="L48" s="48">
        <v>0</v>
      </c>
      <c r="M48" s="48">
        <v>0</v>
      </c>
      <c r="N48" s="48">
        <v>0</v>
      </c>
      <c r="O48" s="48">
        <v>0</v>
      </c>
      <c r="P48" s="48">
        <f t="shared" si="4"/>
        <v>1094.3</v>
      </c>
      <c r="Q48" s="60" t="s">
        <v>122</v>
      </c>
    </row>
    <row r="49" spans="1:17" ht="108" customHeight="1">
      <c r="A49" s="45" t="s">
        <v>111</v>
      </c>
      <c r="B49" s="53" t="s">
        <v>138</v>
      </c>
      <c r="C49" s="52" t="s">
        <v>89</v>
      </c>
      <c r="D49" s="44" t="s">
        <v>84</v>
      </c>
      <c r="E49" s="31"/>
      <c r="F49" s="31"/>
      <c r="G49" s="31"/>
      <c r="H49" s="46">
        <v>0</v>
      </c>
      <c r="I49" s="47">
        <v>0</v>
      </c>
      <c r="J49" s="47">
        <v>547.2</v>
      </c>
      <c r="K49" s="48">
        <v>0</v>
      </c>
      <c r="L49" s="48">
        <v>0</v>
      </c>
      <c r="M49" s="48">
        <v>0</v>
      </c>
      <c r="N49" s="48">
        <v>0</v>
      </c>
      <c r="O49" s="48">
        <v>0</v>
      </c>
      <c r="P49" s="48">
        <f t="shared" si="4"/>
        <v>547.2</v>
      </c>
      <c r="Q49" s="60" t="s">
        <v>122</v>
      </c>
    </row>
    <row r="50" spans="1:17" ht="112.5" customHeight="1">
      <c r="A50" s="45" t="s">
        <v>94</v>
      </c>
      <c r="B50" s="59" t="s">
        <v>130</v>
      </c>
      <c r="C50" s="52" t="s">
        <v>134</v>
      </c>
      <c r="D50" s="44" t="s">
        <v>84</v>
      </c>
      <c r="E50" s="31"/>
      <c r="F50" s="31"/>
      <c r="G50" s="31"/>
      <c r="H50" s="46">
        <v>1531.3</v>
      </c>
      <c r="I50" s="47"/>
      <c r="J50" s="47">
        <v>449.5</v>
      </c>
      <c r="K50" s="48"/>
      <c r="L50" s="48">
        <v>0</v>
      </c>
      <c r="M50" s="48">
        <v>0</v>
      </c>
      <c r="N50" s="48">
        <v>0</v>
      </c>
      <c r="O50" s="48">
        <v>0</v>
      </c>
      <c r="P50" s="48">
        <f t="shared" si="4"/>
        <v>1980.8</v>
      </c>
      <c r="Q50" s="60" t="s">
        <v>122</v>
      </c>
    </row>
    <row r="51" spans="1:17" ht="92.25" customHeight="1">
      <c r="A51" s="45" t="s">
        <v>95</v>
      </c>
      <c r="B51" s="53" t="s">
        <v>102</v>
      </c>
      <c r="C51" s="49" t="s">
        <v>89</v>
      </c>
      <c r="D51" s="44" t="s">
        <v>84</v>
      </c>
      <c r="E51" s="31"/>
      <c r="F51" s="31"/>
      <c r="G51" s="31"/>
      <c r="H51" s="46">
        <v>0</v>
      </c>
      <c r="I51" s="47">
        <v>0</v>
      </c>
      <c r="J51" s="47">
        <v>1736.1</v>
      </c>
      <c r="K51" s="48">
        <v>0</v>
      </c>
      <c r="L51" s="48">
        <v>0</v>
      </c>
      <c r="M51" s="48">
        <v>0</v>
      </c>
      <c r="N51" s="48">
        <v>0</v>
      </c>
      <c r="O51" s="48">
        <v>0</v>
      </c>
      <c r="P51" s="48">
        <f t="shared" si="4"/>
        <v>1736.1</v>
      </c>
      <c r="Q51" s="60" t="s">
        <v>122</v>
      </c>
    </row>
    <row r="52" spans="1:17" ht="148.5" customHeight="1">
      <c r="A52" s="45" t="s">
        <v>103</v>
      </c>
      <c r="B52" s="53" t="s">
        <v>127</v>
      </c>
      <c r="C52" s="49" t="s">
        <v>89</v>
      </c>
      <c r="D52" s="44" t="s">
        <v>84</v>
      </c>
      <c r="E52" s="31"/>
      <c r="F52" s="31"/>
      <c r="G52" s="31"/>
      <c r="H52" s="46">
        <v>0</v>
      </c>
      <c r="I52" s="47">
        <v>0</v>
      </c>
      <c r="J52" s="47">
        <v>8000</v>
      </c>
      <c r="K52" s="48">
        <v>0</v>
      </c>
      <c r="L52" s="48">
        <v>0</v>
      </c>
      <c r="M52" s="48">
        <v>0</v>
      </c>
      <c r="N52" s="48">
        <v>0</v>
      </c>
      <c r="O52" s="48">
        <v>0</v>
      </c>
      <c r="P52" s="48">
        <f t="shared" si="4"/>
        <v>8000</v>
      </c>
      <c r="Q52" s="60" t="s">
        <v>122</v>
      </c>
    </row>
    <row r="53" spans="1:17" ht="148.5" customHeight="1">
      <c r="A53" s="45" t="s">
        <v>118</v>
      </c>
      <c r="B53" s="68" t="s">
        <v>128</v>
      </c>
      <c r="C53" s="52" t="s">
        <v>142</v>
      </c>
      <c r="D53" s="44" t="s">
        <v>84</v>
      </c>
      <c r="E53" s="31"/>
      <c r="F53" s="31"/>
      <c r="G53" s="31"/>
      <c r="H53" s="46"/>
      <c r="I53" s="47"/>
      <c r="J53" s="47">
        <v>1000</v>
      </c>
      <c r="K53" s="48">
        <v>3000</v>
      </c>
      <c r="L53" s="48">
        <v>0</v>
      </c>
      <c r="M53" s="48">
        <v>0</v>
      </c>
      <c r="N53" s="48">
        <v>0</v>
      </c>
      <c r="O53" s="48">
        <v>0</v>
      </c>
      <c r="P53" s="48">
        <f t="shared" si="4"/>
        <v>4000</v>
      </c>
      <c r="Q53" s="60" t="s">
        <v>122</v>
      </c>
    </row>
    <row r="54" spans="1:17" ht="108.75" customHeight="1">
      <c r="A54" s="45" t="s">
        <v>141</v>
      </c>
      <c r="B54" s="67" t="s">
        <v>140</v>
      </c>
      <c r="C54" s="52" t="s">
        <v>116</v>
      </c>
      <c r="D54" s="44" t="s">
        <v>84</v>
      </c>
      <c r="E54" s="31"/>
      <c r="F54" s="31"/>
      <c r="G54" s="31"/>
      <c r="H54" s="46"/>
      <c r="I54" s="47"/>
      <c r="J54" s="47"/>
      <c r="K54" s="48">
        <v>5425</v>
      </c>
      <c r="L54" s="48">
        <v>0</v>
      </c>
      <c r="M54" s="48">
        <v>0</v>
      </c>
      <c r="N54" s="48">
        <v>0</v>
      </c>
      <c r="O54" s="48">
        <v>0</v>
      </c>
      <c r="P54" s="48">
        <f t="shared" si="4"/>
        <v>5425</v>
      </c>
      <c r="Q54" s="60" t="s">
        <v>122</v>
      </c>
    </row>
    <row r="55" spans="1:17" ht="369" customHeight="1">
      <c r="A55" s="45" t="s">
        <v>143</v>
      </c>
      <c r="B55" s="67" t="s">
        <v>144</v>
      </c>
      <c r="C55" s="52" t="s">
        <v>116</v>
      </c>
      <c r="D55" s="44" t="s">
        <v>84</v>
      </c>
      <c r="E55" s="31"/>
      <c r="F55" s="31"/>
      <c r="G55" s="31"/>
      <c r="H55" s="46"/>
      <c r="I55" s="47"/>
      <c r="J55" s="47"/>
      <c r="K55" s="48">
        <v>21518.3</v>
      </c>
      <c r="L55" s="48">
        <v>0</v>
      </c>
      <c r="M55" s="48">
        <v>0</v>
      </c>
      <c r="N55" s="48">
        <v>0</v>
      </c>
      <c r="O55" s="48">
        <v>0</v>
      </c>
      <c r="P55" s="48">
        <f t="shared" si="4"/>
        <v>21518.3</v>
      </c>
      <c r="Q55" s="60" t="s">
        <v>122</v>
      </c>
    </row>
    <row r="56" spans="1:17" ht="96" customHeight="1">
      <c r="A56" s="71" t="s">
        <v>146</v>
      </c>
      <c r="B56" s="69" t="s">
        <v>147</v>
      </c>
      <c r="C56" s="52" t="s">
        <v>116</v>
      </c>
      <c r="D56" s="44" t="s">
        <v>84</v>
      </c>
      <c r="E56" s="31"/>
      <c r="F56" s="31"/>
      <c r="G56" s="31"/>
      <c r="H56" s="46"/>
      <c r="I56" s="47"/>
      <c r="J56" s="47"/>
      <c r="K56" s="47">
        <v>2280</v>
      </c>
      <c r="L56" s="47">
        <v>0</v>
      </c>
      <c r="M56" s="47">
        <v>0</v>
      </c>
      <c r="N56" s="47">
        <v>0</v>
      </c>
      <c r="O56" s="47">
        <v>0</v>
      </c>
      <c r="P56" s="48">
        <f t="shared" si="4"/>
        <v>2280</v>
      </c>
      <c r="Q56" s="60" t="s">
        <v>122</v>
      </c>
    </row>
    <row r="57" spans="1:17" ht="184.5" customHeight="1">
      <c r="A57" s="71" t="s">
        <v>155</v>
      </c>
      <c r="B57" s="74" t="s">
        <v>163</v>
      </c>
      <c r="C57" s="52" t="s">
        <v>173</v>
      </c>
      <c r="D57" s="44" t="s">
        <v>84</v>
      </c>
      <c r="E57" s="31"/>
      <c r="F57" s="31"/>
      <c r="G57" s="31"/>
      <c r="H57" s="46"/>
      <c r="I57" s="47"/>
      <c r="J57" s="47"/>
      <c r="K57" s="47"/>
      <c r="L57" s="47">
        <v>798.6</v>
      </c>
      <c r="M57" s="47">
        <v>2850.5</v>
      </c>
      <c r="N57" s="47">
        <v>3708.4</v>
      </c>
      <c r="O57" s="47">
        <v>3856.8</v>
      </c>
      <c r="P57" s="48">
        <f t="shared" si="4"/>
        <v>11214.3</v>
      </c>
      <c r="Q57" s="60" t="s">
        <v>122</v>
      </c>
    </row>
    <row r="58" spans="1:17" ht="361.5" customHeight="1">
      <c r="A58" s="71" t="s">
        <v>176</v>
      </c>
      <c r="B58" s="53" t="s">
        <v>177</v>
      </c>
      <c r="C58" s="52"/>
      <c r="D58" s="44"/>
      <c r="E58" s="31"/>
      <c r="F58" s="31"/>
      <c r="G58" s="31"/>
      <c r="H58" s="46"/>
      <c r="I58" s="47"/>
      <c r="J58" s="47"/>
      <c r="K58" s="47"/>
      <c r="L58" s="47"/>
      <c r="M58" s="48">
        <v>20839.3</v>
      </c>
      <c r="N58" s="48">
        <v>21673.1</v>
      </c>
      <c r="O58" s="48">
        <v>22540.5</v>
      </c>
      <c r="P58" s="48">
        <f t="shared" si="4"/>
        <v>65052.899999999994</v>
      </c>
      <c r="Q58" s="60" t="s">
        <v>122</v>
      </c>
    </row>
    <row r="59" spans="1:17" ht="36" customHeight="1">
      <c r="A59" s="34"/>
      <c r="B59" s="50" t="s">
        <v>148</v>
      </c>
      <c r="C59" s="29"/>
      <c r="D59" s="40"/>
      <c r="E59" s="38"/>
      <c r="F59" s="38"/>
      <c r="G59" s="38"/>
      <c r="H59" s="62">
        <f>SUM(H35:H52)</f>
        <v>3469404.1999999997</v>
      </c>
      <c r="I59" s="62">
        <f>SUM(I35:I52)</f>
        <v>4166540.8999999994</v>
      </c>
      <c r="J59" s="62">
        <f>SUM(J35:J53)-J48-J49</f>
        <v>4104906.7</v>
      </c>
      <c r="K59" s="62">
        <f>SUM(K35:K57)-K48-K49</f>
        <v>4525499.9</v>
      </c>
      <c r="L59" s="62">
        <f>SUM(L35:L57)-L48-L49</f>
        <v>4515762.099999998</v>
      </c>
      <c r="M59" s="62">
        <f>SUM(M35:M58)-M48-M49</f>
        <v>3302547</v>
      </c>
      <c r="N59" s="62">
        <f>SUM(N35:N58)-N48-N49</f>
        <v>3852148.2999999993</v>
      </c>
      <c r="O59" s="62">
        <f>SUM(O35:O58)-O48-O49</f>
        <v>4096419.099999999</v>
      </c>
      <c r="P59" s="62">
        <f>SUM(P35:P58)-P48-P49</f>
        <v>32033228.200000007</v>
      </c>
      <c r="Q59" s="35"/>
    </row>
    <row r="60" spans="1:17" ht="36" customHeight="1">
      <c r="A60" s="78" t="s">
        <v>150</v>
      </c>
      <c r="B60" s="79"/>
      <c r="C60" s="79"/>
      <c r="D60" s="79"/>
      <c r="E60" s="79"/>
      <c r="F60" s="79"/>
      <c r="G60" s="79"/>
      <c r="H60" s="79"/>
      <c r="I60" s="79"/>
      <c r="J60" s="79"/>
      <c r="K60" s="79"/>
      <c r="L60" s="79"/>
      <c r="M60" s="79"/>
      <c r="N60" s="79"/>
      <c r="O60" s="79"/>
      <c r="P60" s="79"/>
      <c r="Q60" s="80"/>
    </row>
    <row r="61" spans="1:17" ht="95.25" customHeight="1">
      <c r="A61" s="45" t="s">
        <v>106</v>
      </c>
      <c r="B61" s="53" t="s">
        <v>129</v>
      </c>
      <c r="C61" s="52" t="s">
        <v>179</v>
      </c>
      <c r="D61" s="44" t="s">
        <v>84</v>
      </c>
      <c r="E61" s="31"/>
      <c r="F61" s="31"/>
      <c r="G61" s="31"/>
      <c r="H61" s="55">
        <v>0</v>
      </c>
      <c r="I61" s="56">
        <v>0</v>
      </c>
      <c r="J61" s="56">
        <f>J62+J63</f>
        <v>4018.7</v>
      </c>
      <c r="K61" s="55">
        <v>0</v>
      </c>
      <c r="L61" s="55">
        <v>1777.9</v>
      </c>
      <c r="M61" s="55">
        <v>0</v>
      </c>
      <c r="N61" s="55">
        <v>0</v>
      </c>
      <c r="O61" s="55">
        <v>0</v>
      </c>
      <c r="P61" s="56">
        <f aca="true" t="shared" si="5" ref="P61:P67">H61+I61+J61+K61+L61+M61+N61</f>
        <v>5796.6</v>
      </c>
      <c r="Q61" s="60" t="s">
        <v>122</v>
      </c>
    </row>
    <row r="62" spans="1:17" ht="115.5" customHeight="1">
      <c r="A62" s="45" t="s">
        <v>114</v>
      </c>
      <c r="B62" s="53" t="s">
        <v>136</v>
      </c>
      <c r="C62" s="52" t="s">
        <v>179</v>
      </c>
      <c r="D62" s="44" t="s">
        <v>84</v>
      </c>
      <c r="E62" s="31"/>
      <c r="F62" s="31"/>
      <c r="G62" s="31"/>
      <c r="H62" s="55">
        <v>0</v>
      </c>
      <c r="I62" s="56">
        <v>0</v>
      </c>
      <c r="J62" s="56">
        <v>2679.2</v>
      </c>
      <c r="K62" s="55">
        <v>0</v>
      </c>
      <c r="L62" s="56">
        <v>1777.9</v>
      </c>
      <c r="M62" s="55">
        <v>0</v>
      </c>
      <c r="N62" s="55">
        <v>0</v>
      </c>
      <c r="O62" s="55">
        <v>0</v>
      </c>
      <c r="P62" s="56">
        <f t="shared" si="5"/>
        <v>4457.1</v>
      </c>
      <c r="Q62" s="60" t="s">
        <v>122</v>
      </c>
    </row>
    <row r="63" spans="1:17" ht="113.25" customHeight="1">
      <c r="A63" s="45" t="s">
        <v>115</v>
      </c>
      <c r="B63" s="53" t="s">
        <v>137</v>
      </c>
      <c r="C63" s="49" t="s">
        <v>89</v>
      </c>
      <c r="D63" s="44" t="s">
        <v>84</v>
      </c>
      <c r="E63" s="31"/>
      <c r="F63" s="31"/>
      <c r="G63" s="31"/>
      <c r="H63" s="55">
        <v>0</v>
      </c>
      <c r="I63" s="56">
        <v>0</v>
      </c>
      <c r="J63" s="56">
        <v>1339.5</v>
      </c>
      <c r="K63" s="55">
        <v>0</v>
      </c>
      <c r="L63" s="55">
        <v>0</v>
      </c>
      <c r="M63" s="55">
        <v>0</v>
      </c>
      <c r="N63" s="55">
        <v>0</v>
      </c>
      <c r="O63" s="55">
        <v>0</v>
      </c>
      <c r="P63" s="56">
        <f t="shared" si="5"/>
        <v>1339.5</v>
      </c>
      <c r="Q63" s="60" t="s">
        <v>122</v>
      </c>
    </row>
    <row r="64" spans="1:17" ht="113.25" customHeight="1">
      <c r="A64" s="45" t="s">
        <v>105</v>
      </c>
      <c r="B64" s="53" t="s">
        <v>164</v>
      </c>
      <c r="C64" s="52" t="s">
        <v>165</v>
      </c>
      <c r="D64" s="44" t="s">
        <v>84</v>
      </c>
      <c r="E64" s="31"/>
      <c r="F64" s="31"/>
      <c r="G64" s="31"/>
      <c r="H64" s="55">
        <v>0</v>
      </c>
      <c r="I64" s="56">
        <v>0</v>
      </c>
      <c r="J64" s="56">
        <v>1100.5</v>
      </c>
      <c r="K64" s="55">
        <v>0</v>
      </c>
      <c r="L64" s="55">
        <v>0</v>
      </c>
      <c r="M64" s="55">
        <v>0</v>
      </c>
      <c r="N64" s="55">
        <v>0</v>
      </c>
      <c r="O64" s="55">
        <v>0</v>
      </c>
      <c r="P64" s="56">
        <f t="shared" si="5"/>
        <v>1100.5</v>
      </c>
      <c r="Q64" s="60" t="s">
        <v>122</v>
      </c>
    </row>
    <row r="65" spans="1:17" ht="132.75" customHeight="1">
      <c r="A65" s="71" t="s">
        <v>156</v>
      </c>
      <c r="B65" s="68" t="s">
        <v>126</v>
      </c>
      <c r="C65" s="49" t="s">
        <v>151</v>
      </c>
      <c r="D65" s="44" t="s">
        <v>84</v>
      </c>
      <c r="E65" s="31"/>
      <c r="F65" s="31"/>
      <c r="G65" s="31"/>
      <c r="H65" s="55"/>
      <c r="I65" s="56"/>
      <c r="J65" s="56"/>
      <c r="K65" s="55"/>
      <c r="L65" s="55">
        <v>526.3</v>
      </c>
      <c r="M65" s="55">
        <v>0</v>
      </c>
      <c r="N65" s="55">
        <v>0</v>
      </c>
      <c r="O65" s="55">
        <v>0</v>
      </c>
      <c r="P65" s="56">
        <f t="shared" si="5"/>
        <v>526.3</v>
      </c>
      <c r="Q65" s="60" t="s">
        <v>122</v>
      </c>
    </row>
    <row r="66" spans="1:17" ht="70.5" customHeight="1">
      <c r="A66" s="71" t="s">
        <v>157</v>
      </c>
      <c r="B66" s="53" t="s">
        <v>149</v>
      </c>
      <c r="C66" s="49" t="s">
        <v>151</v>
      </c>
      <c r="D66" s="44" t="s">
        <v>84</v>
      </c>
      <c r="E66" s="31"/>
      <c r="F66" s="31"/>
      <c r="G66" s="31"/>
      <c r="H66" s="55"/>
      <c r="I66" s="56"/>
      <c r="J66" s="56"/>
      <c r="K66" s="55"/>
      <c r="L66" s="55">
        <v>832.8</v>
      </c>
      <c r="M66" s="55">
        <v>0</v>
      </c>
      <c r="N66" s="55">
        <v>0</v>
      </c>
      <c r="O66" s="55">
        <v>0</v>
      </c>
      <c r="P66" s="56">
        <f t="shared" si="5"/>
        <v>832.8</v>
      </c>
      <c r="Q66" s="60" t="s">
        <v>122</v>
      </c>
    </row>
    <row r="67" spans="1:17" ht="97.5" customHeight="1">
      <c r="A67" s="71" t="s">
        <v>169</v>
      </c>
      <c r="B67" s="53" t="s">
        <v>174</v>
      </c>
      <c r="C67" s="49" t="s">
        <v>175</v>
      </c>
      <c r="D67" s="44" t="s">
        <v>84</v>
      </c>
      <c r="E67" s="31"/>
      <c r="F67" s="31"/>
      <c r="G67" s="31"/>
      <c r="H67" s="55"/>
      <c r="I67" s="56"/>
      <c r="J67" s="56"/>
      <c r="K67" s="55"/>
      <c r="L67" s="55"/>
      <c r="M67" s="55">
        <v>100</v>
      </c>
      <c r="N67" s="55">
        <v>0</v>
      </c>
      <c r="O67" s="55">
        <v>0</v>
      </c>
      <c r="P67" s="56">
        <f t="shared" si="5"/>
        <v>100</v>
      </c>
      <c r="Q67" s="60" t="s">
        <v>122</v>
      </c>
    </row>
    <row r="68" spans="1:17" ht="36" customHeight="1">
      <c r="A68" s="34"/>
      <c r="B68" s="50" t="s">
        <v>148</v>
      </c>
      <c r="C68" s="29"/>
      <c r="D68" s="40"/>
      <c r="E68" s="38"/>
      <c r="F68" s="38"/>
      <c r="G68" s="38"/>
      <c r="H68" s="58">
        <v>0</v>
      </c>
      <c r="I68" s="58">
        <v>0</v>
      </c>
      <c r="J68" s="57">
        <f>J61+J64</f>
        <v>5119.2</v>
      </c>
      <c r="K68" s="57">
        <f>K61+K64</f>
        <v>0</v>
      </c>
      <c r="L68" s="57">
        <f>L61+L64+L66+L65</f>
        <v>3137</v>
      </c>
      <c r="M68" s="57">
        <f>M61+M64+M66+M65+M67</f>
        <v>100</v>
      </c>
      <c r="N68" s="57">
        <f>N61+N64+N66+N65+N67</f>
        <v>0</v>
      </c>
      <c r="O68" s="57">
        <f>O61+O64+O66+O65+O67</f>
        <v>0</v>
      </c>
      <c r="P68" s="57">
        <f>P61+P64+P66+P65+P67</f>
        <v>8356.2</v>
      </c>
      <c r="Q68" s="35"/>
    </row>
    <row r="69" spans="1:18" s="10" customFormat="1" ht="33" customHeight="1">
      <c r="A69" s="36"/>
      <c r="B69" s="51" t="s">
        <v>53</v>
      </c>
      <c r="C69" s="29"/>
      <c r="D69" s="30"/>
      <c r="E69" s="30">
        <f>E6+E7+E8+E9+E10+E25+E26+E27+E40</f>
        <v>0</v>
      </c>
      <c r="F69" s="30">
        <f>F6+F7+F8+F9+F10+F25+F26+F27+F40</f>
        <v>0</v>
      </c>
      <c r="G69" s="30">
        <f>G6+G7+G8+G9+G10+G25+G26+G27+G40</f>
        <v>0</v>
      </c>
      <c r="H69" s="62">
        <f aca="true" t="shared" si="6" ref="H69:P69">H25+H30+H33+H59+H68</f>
        <v>4687871.3</v>
      </c>
      <c r="I69" s="62">
        <f t="shared" si="6"/>
        <v>5426936.699999999</v>
      </c>
      <c r="J69" s="62">
        <f t="shared" si="6"/>
        <v>5456229.3</v>
      </c>
      <c r="K69" s="62">
        <f t="shared" si="6"/>
        <v>5964042.5</v>
      </c>
      <c r="L69" s="62">
        <f t="shared" si="6"/>
        <v>6026128.499999998</v>
      </c>
      <c r="M69" s="62">
        <f t="shared" si="6"/>
        <v>4762611.4</v>
      </c>
      <c r="N69" s="62">
        <f t="shared" si="6"/>
        <v>5250679.199999999</v>
      </c>
      <c r="O69" s="62">
        <f t="shared" si="6"/>
        <v>5556681.799999999</v>
      </c>
      <c r="P69" s="62">
        <f t="shared" si="6"/>
        <v>43131180.70000001</v>
      </c>
      <c r="Q69" s="30"/>
      <c r="R69" s="11"/>
    </row>
    <row r="72" spans="2:17" ht="15.75">
      <c r="B72" s="22"/>
      <c r="C72" s="22"/>
      <c r="D72" s="22"/>
      <c r="E72" s="22"/>
      <c r="F72" s="22"/>
      <c r="G72" s="22"/>
      <c r="H72" s="22"/>
      <c r="I72" s="22"/>
      <c r="J72" s="22"/>
      <c r="K72" s="22"/>
      <c r="L72" s="22"/>
      <c r="M72" s="22"/>
      <c r="N72" s="22"/>
      <c r="O72" s="22"/>
      <c r="P72" s="22"/>
      <c r="Q72" s="22"/>
    </row>
    <row r="73" spans="2:17" ht="15.75">
      <c r="B73" s="23"/>
      <c r="C73" s="23"/>
      <c r="D73" s="24"/>
      <c r="E73" s="25"/>
      <c r="F73" s="25"/>
      <c r="G73" s="25"/>
      <c r="H73" s="25"/>
      <c r="I73" s="25"/>
      <c r="J73" s="25"/>
      <c r="K73" s="25"/>
      <c r="L73" s="25"/>
      <c r="M73" s="25"/>
      <c r="N73" s="25"/>
      <c r="O73" s="25"/>
      <c r="P73" s="25"/>
      <c r="Q73" s="25"/>
    </row>
    <row r="74" ht="15.75">
      <c r="J74" s="54"/>
    </row>
  </sheetData>
  <sheetProtection/>
  <mergeCells count="18">
    <mergeCell ref="B2:Q2"/>
    <mergeCell ref="B3:B5"/>
    <mergeCell ref="D3:D5"/>
    <mergeCell ref="C3:C5"/>
    <mergeCell ref="I4:I5"/>
    <mergeCell ref="J4:J5"/>
    <mergeCell ref="H3:P3"/>
    <mergeCell ref="K4:K5"/>
    <mergeCell ref="A60:Q60"/>
    <mergeCell ref="P4:P5"/>
    <mergeCell ref="Q3:Q5"/>
    <mergeCell ref="A3:A4"/>
    <mergeCell ref="A1:K1"/>
    <mergeCell ref="P1:Q1"/>
    <mergeCell ref="A34:Q34"/>
    <mergeCell ref="A6:Q6"/>
    <mergeCell ref="A26:Q26"/>
    <mergeCell ref="A31:Q31"/>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F39" sqref="F39"/>
    </sheetView>
  </sheetViews>
  <sheetFormatPr defaultColWidth="9.140625" defaultRowHeight="15"/>
  <cols>
    <col min="1" max="1" width="29.57421875" style="3" customWidth="1"/>
    <col min="2" max="2" width="17.28125" style="3" customWidth="1"/>
    <col min="3" max="3" width="19.8515625" style="1" hidden="1" customWidth="1"/>
    <col min="4" max="4" width="11.8515625" style="1" hidden="1" customWidth="1"/>
    <col min="5" max="5" width="14.8515625" style="1" hidden="1" customWidth="1"/>
    <col min="6" max="6" width="16.7109375" style="7" customWidth="1"/>
    <col min="7" max="7" width="14.7109375" style="6" customWidth="1"/>
    <col min="8" max="8" width="15.00390625" style="1" customWidth="1"/>
    <col min="9" max="9" width="14.57421875" style="1" customWidth="1"/>
    <col min="10" max="10" width="14.28125" style="1" customWidth="1"/>
    <col min="11" max="11" width="13.140625" style="1" bestFit="1" customWidth="1"/>
    <col min="12" max="13" width="9.28125" style="1" bestFit="1" customWidth="1"/>
    <col min="14" max="16384" width="9.140625" style="1" customWidth="1"/>
  </cols>
  <sheetData>
    <row r="1" spans="7:11" ht="15.75">
      <c r="G1" s="5"/>
      <c r="J1" s="89" t="s">
        <v>7</v>
      </c>
      <c r="K1" s="89"/>
    </row>
    <row r="2" ht="15.75">
      <c r="G2" s="5"/>
    </row>
    <row r="3" ht="15.75">
      <c r="G3" s="5"/>
    </row>
    <row r="4" spans="1:10" ht="15.75">
      <c r="A4" s="110" t="s">
        <v>8</v>
      </c>
      <c r="B4" s="110"/>
      <c r="C4" s="110"/>
      <c r="D4" s="110"/>
      <c r="E4" s="110"/>
      <c r="F4" s="110"/>
      <c r="G4" s="110"/>
      <c r="H4" s="110"/>
      <c r="I4" s="110"/>
      <c r="J4" s="110"/>
    </row>
    <row r="5" spans="1:10" ht="31.5" customHeight="1">
      <c r="A5" s="112" t="s">
        <v>1</v>
      </c>
      <c r="B5" s="115" t="s">
        <v>0</v>
      </c>
      <c r="C5" s="2"/>
      <c r="D5" s="2"/>
      <c r="E5" s="2"/>
      <c r="F5" s="118" t="s">
        <v>2</v>
      </c>
      <c r="G5" s="119"/>
      <c r="H5" s="119"/>
      <c r="I5" s="119"/>
      <c r="J5" s="120"/>
    </row>
    <row r="6" spans="1:10" ht="15.75">
      <c r="A6" s="113"/>
      <c r="B6" s="116"/>
      <c r="C6" s="2"/>
      <c r="D6" s="2"/>
      <c r="E6" s="2"/>
      <c r="F6" s="121" t="s">
        <v>3</v>
      </c>
      <c r="G6" s="123" t="s">
        <v>4</v>
      </c>
      <c r="H6" s="124"/>
      <c r="I6" s="124"/>
      <c r="J6" s="125"/>
    </row>
    <row r="7" spans="1:10" ht="66" customHeight="1">
      <c r="A7" s="114"/>
      <c r="B7" s="117"/>
      <c r="C7" s="2"/>
      <c r="D7" s="2"/>
      <c r="E7" s="2"/>
      <c r="F7" s="122"/>
      <c r="G7" s="13" t="s">
        <v>10</v>
      </c>
      <c r="H7" s="15" t="s">
        <v>11</v>
      </c>
      <c r="I7" s="14" t="s">
        <v>12</v>
      </c>
      <c r="J7" s="12" t="s">
        <v>13</v>
      </c>
    </row>
    <row r="8" spans="1:10" ht="15.75">
      <c r="A8" s="4" t="s">
        <v>14</v>
      </c>
      <c r="B8" s="16">
        <f>F8</f>
        <v>-722.74</v>
      </c>
      <c r="C8" s="17"/>
      <c r="D8" s="17"/>
      <c r="E8" s="17"/>
      <c r="F8" s="18">
        <f>G8+H8+I8+J8</f>
        <v>-722.74</v>
      </c>
      <c r="G8" s="18">
        <v>-722.74</v>
      </c>
      <c r="H8" s="16"/>
      <c r="I8" s="16"/>
      <c r="J8" s="16"/>
    </row>
    <row r="9" spans="1:10" ht="15.75">
      <c r="A9" s="4" t="s">
        <v>15</v>
      </c>
      <c r="B9" s="16">
        <f aca="true" t="shared" si="0" ref="B9:B22">F9</f>
        <v>498.573</v>
      </c>
      <c r="C9" s="17"/>
      <c r="D9" s="17"/>
      <c r="E9" s="17"/>
      <c r="F9" s="18">
        <f aca="true" t="shared" si="1" ref="F9:F22">G9+H9+I9+J9</f>
        <v>498.573</v>
      </c>
      <c r="G9" s="18"/>
      <c r="H9" s="16"/>
      <c r="I9" s="16">
        <v>149.572</v>
      </c>
      <c r="J9" s="16">
        <v>349.001</v>
      </c>
    </row>
    <row r="10" spans="1:10" ht="15.75">
      <c r="A10" s="4" t="s">
        <v>16</v>
      </c>
      <c r="B10" s="16">
        <f t="shared" si="0"/>
        <v>2727.314</v>
      </c>
      <c r="C10" s="17"/>
      <c r="D10" s="17"/>
      <c r="E10" s="17"/>
      <c r="F10" s="18">
        <f t="shared" si="1"/>
        <v>2727.314</v>
      </c>
      <c r="G10" s="18"/>
      <c r="H10" s="16"/>
      <c r="I10" s="16">
        <v>818.194</v>
      </c>
      <c r="J10" s="16">
        <v>1909.12</v>
      </c>
    </row>
    <row r="11" spans="1:10" ht="15.75">
      <c r="A11" s="4" t="s">
        <v>17</v>
      </c>
      <c r="B11" s="16">
        <f t="shared" si="0"/>
        <v>483.406</v>
      </c>
      <c r="C11" s="17"/>
      <c r="D11" s="17"/>
      <c r="E11" s="17"/>
      <c r="F11" s="18">
        <f t="shared" si="1"/>
        <v>483.406</v>
      </c>
      <c r="G11" s="18"/>
      <c r="H11" s="16"/>
      <c r="I11" s="16">
        <v>145.022</v>
      </c>
      <c r="J11" s="16">
        <v>338.384</v>
      </c>
    </row>
    <row r="12" spans="1:10" ht="31.5">
      <c r="A12" s="8" t="s">
        <v>18</v>
      </c>
      <c r="B12" s="16">
        <f t="shared" si="0"/>
        <v>1083.708</v>
      </c>
      <c r="C12" s="17"/>
      <c r="D12" s="17"/>
      <c r="E12" s="17"/>
      <c r="F12" s="18">
        <f t="shared" si="1"/>
        <v>1083.708</v>
      </c>
      <c r="G12" s="18"/>
      <c r="H12" s="16"/>
      <c r="I12" s="16">
        <v>325.112</v>
      </c>
      <c r="J12" s="16">
        <v>758.596</v>
      </c>
    </row>
    <row r="13" spans="1:10" ht="15.75">
      <c r="A13" s="4" t="s">
        <v>19</v>
      </c>
      <c r="B13" s="16">
        <f t="shared" si="0"/>
        <v>911.912</v>
      </c>
      <c r="C13" s="17"/>
      <c r="D13" s="17"/>
      <c r="E13" s="17"/>
      <c r="F13" s="18">
        <f t="shared" si="1"/>
        <v>911.912</v>
      </c>
      <c r="G13" s="18"/>
      <c r="H13" s="16"/>
      <c r="I13" s="16">
        <v>273.574</v>
      </c>
      <c r="J13" s="16">
        <v>638.338</v>
      </c>
    </row>
    <row r="14" spans="1:10" ht="15.75">
      <c r="A14" s="8" t="s">
        <v>20</v>
      </c>
      <c r="B14" s="16">
        <f t="shared" si="0"/>
        <v>224.75</v>
      </c>
      <c r="C14" s="17"/>
      <c r="D14" s="17"/>
      <c r="E14" s="17"/>
      <c r="F14" s="18">
        <f t="shared" si="1"/>
        <v>224.75</v>
      </c>
      <c r="G14" s="18"/>
      <c r="H14" s="16"/>
      <c r="I14" s="16">
        <v>67.425</v>
      </c>
      <c r="J14" s="16">
        <v>157.325</v>
      </c>
    </row>
    <row r="15" spans="1:10" ht="15.75">
      <c r="A15" s="8" t="s">
        <v>21</v>
      </c>
      <c r="B15" s="16">
        <f t="shared" si="0"/>
        <v>362.894</v>
      </c>
      <c r="C15" s="17"/>
      <c r="D15" s="17"/>
      <c r="E15" s="17"/>
      <c r="F15" s="18">
        <f t="shared" si="1"/>
        <v>362.894</v>
      </c>
      <c r="G15" s="18"/>
      <c r="H15" s="16"/>
      <c r="I15" s="16">
        <v>108.868</v>
      </c>
      <c r="J15" s="16">
        <v>254.026</v>
      </c>
    </row>
    <row r="16" spans="1:10" ht="15.75">
      <c r="A16" s="4" t="s">
        <v>22</v>
      </c>
      <c r="B16" s="16">
        <f t="shared" si="0"/>
        <v>5100.523</v>
      </c>
      <c r="C16" s="17"/>
      <c r="D16" s="17"/>
      <c r="E16" s="17"/>
      <c r="F16" s="18">
        <f t="shared" si="1"/>
        <v>5100.523</v>
      </c>
      <c r="G16" s="18"/>
      <c r="H16" s="16"/>
      <c r="I16" s="16">
        <v>1530.157</v>
      </c>
      <c r="J16" s="16">
        <v>3570.366</v>
      </c>
    </row>
    <row r="17" spans="1:13" ht="15.75">
      <c r="A17" s="4" t="s">
        <v>23</v>
      </c>
      <c r="B17" s="16">
        <f t="shared" si="0"/>
        <v>7672.856</v>
      </c>
      <c r="C17" s="17"/>
      <c r="D17" s="17"/>
      <c r="E17" s="17"/>
      <c r="F17" s="18">
        <f t="shared" si="1"/>
        <v>7672.856</v>
      </c>
      <c r="G17" s="18">
        <v>722.74</v>
      </c>
      <c r="H17" s="16"/>
      <c r="I17" s="16">
        <v>2085.035</v>
      </c>
      <c r="J17" s="16">
        <v>4865.081</v>
      </c>
      <c r="L17" s="20">
        <v>-216.822</v>
      </c>
      <c r="M17" s="20">
        <v>-505.918</v>
      </c>
    </row>
    <row r="18" spans="1:10" ht="15.75">
      <c r="A18" s="4" t="s">
        <v>24</v>
      </c>
      <c r="B18" s="16">
        <f t="shared" si="0"/>
        <v>3856.4930000000004</v>
      </c>
      <c r="C18" s="17"/>
      <c r="D18" s="17"/>
      <c r="E18" s="17"/>
      <c r="F18" s="18">
        <f t="shared" si="1"/>
        <v>3856.4930000000004</v>
      </c>
      <c r="G18" s="18"/>
      <c r="H18" s="16"/>
      <c r="I18" s="16">
        <v>1156.948</v>
      </c>
      <c r="J18" s="16">
        <v>2699.545</v>
      </c>
    </row>
    <row r="19" spans="1:10" ht="15.75">
      <c r="A19" s="4" t="s">
        <v>25</v>
      </c>
      <c r="B19" s="16">
        <f t="shared" si="0"/>
        <v>2837.1910000000003</v>
      </c>
      <c r="C19" s="17"/>
      <c r="D19" s="17"/>
      <c r="E19" s="17"/>
      <c r="F19" s="18">
        <f t="shared" si="1"/>
        <v>2837.1910000000003</v>
      </c>
      <c r="G19" s="18"/>
      <c r="H19" s="16"/>
      <c r="I19" s="16">
        <v>851.157</v>
      </c>
      <c r="J19" s="16">
        <v>1986.034</v>
      </c>
    </row>
    <row r="20" spans="1:10" ht="15.75">
      <c r="A20" s="8" t="s">
        <v>26</v>
      </c>
      <c r="B20" s="16">
        <f t="shared" si="0"/>
        <v>0</v>
      </c>
      <c r="C20" s="17"/>
      <c r="D20" s="17"/>
      <c r="E20" s="17"/>
      <c r="F20" s="18">
        <f t="shared" si="1"/>
        <v>0</v>
      </c>
      <c r="G20" s="18"/>
      <c r="H20" s="16"/>
      <c r="I20" s="16"/>
      <c r="J20" s="16"/>
    </row>
    <row r="21" spans="1:10" ht="15.75">
      <c r="A21" s="8" t="s">
        <v>5</v>
      </c>
      <c r="B21" s="16">
        <f t="shared" si="0"/>
        <v>0</v>
      </c>
      <c r="C21" s="17"/>
      <c r="D21" s="17"/>
      <c r="E21" s="17"/>
      <c r="F21" s="18">
        <f t="shared" si="1"/>
        <v>0</v>
      </c>
      <c r="G21" s="18"/>
      <c r="H21" s="16"/>
      <c r="I21" s="16"/>
      <c r="J21" s="16"/>
    </row>
    <row r="22" spans="1:10" ht="15.75">
      <c r="A22" s="8" t="s">
        <v>32</v>
      </c>
      <c r="B22" s="16">
        <f t="shared" si="0"/>
        <v>513.092</v>
      </c>
      <c r="C22" s="17"/>
      <c r="D22" s="17"/>
      <c r="E22" s="17"/>
      <c r="F22" s="18">
        <f t="shared" si="1"/>
        <v>513.092</v>
      </c>
      <c r="G22" s="18"/>
      <c r="H22" s="16"/>
      <c r="I22" s="16"/>
      <c r="J22" s="16">
        <v>513.092</v>
      </c>
    </row>
    <row r="23" spans="1:11" s="10" customFormat="1" ht="15.75">
      <c r="A23" s="9" t="s">
        <v>6</v>
      </c>
      <c r="B23" s="19">
        <f>SUM(B8:B22)</f>
        <v>25549.971999999998</v>
      </c>
      <c r="C23" s="19">
        <f aca="true" t="shared" si="2" ref="C23:J23">SUM(C8:C22)</f>
        <v>0</v>
      </c>
      <c r="D23" s="19">
        <f t="shared" si="2"/>
        <v>0</v>
      </c>
      <c r="E23" s="19">
        <f t="shared" si="2"/>
        <v>0</v>
      </c>
      <c r="F23" s="19">
        <f t="shared" si="2"/>
        <v>25549.971999999998</v>
      </c>
      <c r="G23" s="16">
        <f t="shared" si="2"/>
        <v>0</v>
      </c>
      <c r="H23" s="16">
        <f t="shared" si="2"/>
        <v>0</v>
      </c>
      <c r="I23" s="16">
        <f t="shared" si="2"/>
        <v>7511.064</v>
      </c>
      <c r="J23" s="16">
        <f t="shared" si="2"/>
        <v>18038.908000000003</v>
      </c>
      <c r="K23" s="11"/>
    </row>
    <row r="24" spans="1:10" ht="15.75">
      <c r="A24" s="109" t="s">
        <v>9</v>
      </c>
      <c r="B24" s="110"/>
      <c r="C24" s="110"/>
      <c r="D24" s="110"/>
      <c r="E24" s="110"/>
      <c r="F24" s="110"/>
      <c r="G24" s="110"/>
      <c r="H24" s="110"/>
      <c r="I24" s="110"/>
      <c r="J24" s="111"/>
    </row>
    <row r="25" spans="1:10" ht="31.5">
      <c r="A25" s="8" t="s">
        <v>27</v>
      </c>
      <c r="B25" s="16">
        <f>F25</f>
        <v>581.8</v>
      </c>
      <c r="C25" s="17"/>
      <c r="D25" s="17"/>
      <c r="E25" s="17"/>
      <c r="F25" s="18">
        <f>G25+H25+I25+J25</f>
        <v>581.8</v>
      </c>
      <c r="G25" s="18"/>
      <c r="H25" s="16"/>
      <c r="I25" s="16">
        <v>581.8</v>
      </c>
      <c r="J25" s="17"/>
    </row>
    <row r="26" spans="1:10" ht="15.75">
      <c r="A26" s="8" t="s">
        <v>28</v>
      </c>
      <c r="B26" s="16">
        <f>F26</f>
        <v>5618.2</v>
      </c>
      <c r="C26" s="17"/>
      <c r="D26" s="17"/>
      <c r="E26" s="17"/>
      <c r="F26" s="18">
        <f>G26+H26+I26+J26</f>
        <v>5618.2</v>
      </c>
      <c r="G26" s="18"/>
      <c r="H26" s="16"/>
      <c r="I26" s="16">
        <v>5618.2</v>
      </c>
      <c r="J26" s="17"/>
    </row>
    <row r="27" spans="1:11" s="10" customFormat="1" ht="15.75">
      <c r="A27" s="9" t="s">
        <v>6</v>
      </c>
      <c r="B27" s="19">
        <f>SUM(B25:B26)</f>
        <v>6200</v>
      </c>
      <c r="C27" s="19">
        <f aca="true" t="shared" si="3" ref="C27:J27">SUM(C25:C26)</f>
        <v>0</v>
      </c>
      <c r="D27" s="19">
        <f t="shared" si="3"/>
        <v>0</v>
      </c>
      <c r="E27" s="19">
        <f t="shared" si="3"/>
        <v>0</v>
      </c>
      <c r="F27" s="19">
        <f t="shared" si="3"/>
        <v>6200</v>
      </c>
      <c r="G27" s="16">
        <f t="shared" si="3"/>
        <v>0</v>
      </c>
      <c r="H27" s="16">
        <f t="shared" si="3"/>
        <v>0</v>
      </c>
      <c r="I27" s="16">
        <f t="shared" si="3"/>
        <v>6200</v>
      </c>
      <c r="J27" s="16">
        <f t="shared" si="3"/>
        <v>0</v>
      </c>
      <c r="K27" s="11"/>
    </row>
    <row r="29" spans="1:10" ht="15.75">
      <c r="A29" s="3" t="s">
        <v>29</v>
      </c>
      <c r="B29" s="21">
        <f>SUM(F29:J29)</f>
        <v>963.1199999999999</v>
      </c>
      <c r="I29" s="1">
        <v>288.936</v>
      </c>
      <c r="J29" s="1">
        <v>674.184</v>
      </c>
    </row>
    <row r="30" spans="1:9" ht="15.75">
      <c r="A30" s="3" t="s">
        <v>30</v>
      </c>
      <c r="B30" s="21">
        <f>SUM(F30:J30)</f>
        <v>68.708</v>
      </c>
      <c r="I30" s="1">
        <v>68.708</v>
      </c>
    </row>
    <row r="31" spans="1:9" ht="15.75">
      <c r="A31" s="3" t="s">
        <v>31</v>
      </c>
      <c r="I31" s="1">
        <v>513.092</v>
      </c>
    </row>
  </sheetData>
  <sheetProtection/>
  <mergeCells count="8">
    <mergeCell ref="A24:J24"/>
    <mergeCell ref="J1:K1"/>
    <mergeCell ref="A4:J4"/>
    <mergeCell ref="A5:A7"/>
    <mergeCell ref="B5:B7"/>
    <mergeCell ref="F5:J5"/>
    <mergeCell ref="F6:F7"/>
    <mergeCell ref="G6:J6"/>
  </mergeCells>
  <printOptions/>
  <pageMargins left="0.7" right="0.7" top="0.75" bottom="0.75" header="0.3" footer="0.3"/>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dc:creator>
  <cp:keywords/>
  <dc:description/>
  <cp:lastModifiedBy>User</cp:lastModifiedBy>
  <cp:lastPrinted>2020-01-20T09:39:34Z</cp:lastPrinted>
  <dcterms:created xsi:type="dcterms:W3CDTF">2010-12-16T06:19:48Z</dcterms:created>
  <dcterms:modified xsi:type="dcterms:W3CDTF">2020-01-31T07:13:09Z</dcterms:modified>
  <cp:category/>
  <cp:version/>
  <cp:contentType/>
  <cp:contentStatus/>
</cp:coreProperties>
</file>