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655" windowHeight="6150" activeTab="0"/>
  </bookViews>
  <sheets>
    <sheet name="приложение - в приказ" sheetId="1" r:id="rId1"/>
  </sheets>
  <definedNames>
    <definedName name="_xlnm.Print_Titles" localSheetId="0">'приложение - в приказ'!$3:$5</definedName>
    <definedName name="_xlnm.Print_Area" localSheetId="0">'приложение - в приказ'!$A$1:$S$73</definedName>
  </definedNames>
  <calcPr fullCalcOnLoad="1"/>
</workbook>
</file>

<file path=xl/sharedStrings.xml><?xml version="1.0" encoding="utf-8"?>
<sst xmlns="http://schemas.openxmlformats.org/spreadsheetml/2006/main" count="314" uniqueCount="166">
  <si>
    <t>Управление образования</t>
  </si>
  <si>
    <t>Наименование программного мероприятия</t>
  </si>
  <si>
    <t>Срок реализации</t>
  </si>
  <si>
    <t>Источник финансирования</t>
  </si>
  <si>
    <t>Исполнитель</t>
  </si>
  <si>
    <t>№</t>
  </si>
  <si>
    <t>2016 год</t>
  </si>
  <si>
    <t>2017 год</t>
  </si>
  <si>
    <t>Всего</t>
  </si>
  <si>
    <t>1.1</t>
  </si>
  <si>
    <t>1."Предоставление общедоступного бесплатного дошкольного, общего, дополнительного образования и оказание социально-психологической помощи детям с проблемами в развитии"</t>
  </si>
  <si>
    <t>Обеспечение деятельности(оказание услуг) муниципальных дошкольных образовательных организаций</t>
  </si>
  <si>
    <t>1.2</t>
  </si>
  <si>
    <t>Обеспечение деятельности(оказание услуг) муниципальных общеобразовательных организаций</t>
  </si>
  <si>
    <t>1.3</t>
  </si>
  <si>
    <t>1.4</t>
  </si>
  <si>
    <t>2. "Обеспечение функций органов местного самоуправления в том числе отраслевых (функциональных) и территориальных органов управления и структурных подразделений, работники которых не являются муниципальными служащими"</t>
  </si>
  <si>
    <t>2.1</t>
  </si>
  <si>
    <t>2.2</t>
  </si>
  <si>
    <t>3.1</t>
  </si>
  <si>
    <t>ИТОГО ПО ВЦП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</si>
  <si>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</si>
  <si>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</si>
  <si>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</si>
  <si>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</si>
  <si>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</si>
  <si>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</si>
  <si>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</si>
  <si>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</si>
  <si>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</si>
  <si>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</si>
  <si>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Расходы(тыс.руб.), годы</t>
  </si>
  <si>
    <t>Обеспечение деятельности прочих муниципальных организаций и учреждений</t>
  </si>
  <si>
    <t>2.3.</t>
  </si>
  <si>
    <t xml:space="preserve"> Выплаты по оплате труда работников органов местного самоуправления, в том числе отраслевых (функциональных) и территориальных органов управления и избирательной комиссии</t>
  </si>
  <si>
    <t>Обеспечение функций органов местного самоуправления, в том числе отраслевых (функциональных) и территориальных органов управления и избирательной комиссии</t>
  </si>
  <si>
    <t>Выплаты по оплате труда и обеспечение деятельности работников, не являющихся муниципальными служащими</t>
  </si>
  <si>
    <t>Субвенции  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</si>
  <si>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расходных обязательств, связанных с осуществлением единовременных денежных выплат    педагогическим работникам муниципальных образовательных организаций, реализующих образовательную программу дошкольного образования,имеющим статус молодых специалистов(за исключением педагогических работников, работающих и проживающих в в сельских населенных пунктах, рабочих поселках(поселках городского типа) Ульяновской области)</t>
  </si>
  <si>
    <t xml:space="preserve">Субвенции на финансовое обеспечене расходных обязательств, связанных с реализацией закона Ульяновской области от 2 мая 2012 года № 49-ЗО "О мерах социальной поддержки отдельных категорий   молодых специалистов на территории Ульяновской области" </t>
  </si>
  <si>
    <t>Субвенции 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счет бюджетных ассигнований областного бюджета Ульяновской области</t>
  </si>
  <si>
    <t>Субвенции на финансовое обеспечение расходных обязательств, связанных с  выплатой родителям(законным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внесенной в соответствующие образовательные организации родительской платы за присмотр и уход за детьми</t>
  </si>
  <si>
    <t>Субвенции  на финансовое обеспечение расходных обязательств, связанных с 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</si>
  <si>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Субвенции  на финансовое обеспечение расходных обязательств, связанных 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</si>
  <si>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Приложение № 1</t>
  </si>
  <si>
    <t>Субвенции из областного бюджета Ульяновской области на обеспечение деятельности работников Управления образования</t>
  </si>
  <si>
    <t>2018 год</t>
  </si>
  <si>
    <t>2015 год</t>
  </si>
  <si>
    <t>1.5</t>
  </si>
  <si>
    <t>Софинансирование расходов на внедрение в базовых общеобразовательных организациях различных моделей направленности(профиля) образования</t>
  </si>
  <si>
    <t xml:space="preserve">  Бюджет МО "город Ульяновск"</t>
  </si>
  <si>
    <t>Субсидии на внедрение в базовых общеобразовательных организациях различных моделей направленности(профиля) образования</t>
  </si>
  <si>
    <t>2019 год</t>
  </si>
  <si>
    <t>2016 г.</t>
  </si>
  <si>
    <t>Народный бюджет - 2017 (Мини профцентр для детей и молодежи "Профи +")</t>
  </si>
  <si>
    <t>2017 г.</t>
  </si>
  <si>
    <t>Перечень мероприятий ведомственной целевой программы "Обеспечение организации  деятельности Управления образования администрации города Ульяновска и подведомственных образовательных организаций"</t>
  </si>
  <si>
    <t>4.11.</t>
  </si>
  <si>
    <t>4.12.</t>
  </si>
  <si>
    <t>4.13.</t>
  </si>
  <si>
    <t>4.14.</t>
  </si>
  <si>
    <t>4.15.</t>
  </si>
  <si>
    <t>1.6.</t>
  </si>
  <si>
    <t>1.7.</t>
  </si>
  <si>
    <t>1.8.</t>
  </si>
  <si>
    <t>1.10</t>
  </si>
  <si>
    <t>Мероприятия государственной программы Российской Федерации "Доступная среда" на 2011 - 2020 годы</t>
  </si>
  <si>
    <t xml:space="preserve">Создание в образовательных организациях, расположенных в сельской местности, условий для занятий физической культурой и спортом </t>
  </si>
  <si>
    <t>Реализация пилотного проекта по апробации учебно-методических комплексов для обучающихся в рамках государственной итоговой аттестации</t>
  </si>
  <si>
    <t>4.16.</t>
  </si>
  <si>
    <t>1.11</t>
  </si>
  <si>
    <t>5.2.</t>
  </si>
  <si>
    <t>5.1.</t>
  </si>
  <si>
    <t>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«Математика»</t>
  </si>
  <si>
    <t>1.6.1.</t>
  </si>
  <si>
    <t>1.6.2.</t>
  </si>
  <si>
    <t>4.13.1</t>
  </si>
  <si>
    <t>4.13.2</t>
  </si>
  <si>
    <t>Мероприятия государственной программы Российской Федерации "Доступная среда" на 2011 - 2020 годы в дошкольных образовательных учреждениях</t>
  </si>
  <si>
    <t>Мероприятия государственной программы Российской Федерации "Доступная среда" на 2011 - 2020 годы в учреждениях дополнительного образования детей</t>
  </si>
  <si>
    <t>5.1.1</t>
  </si>
  <si>
    <t>5.1.2</t>
  </si>
  <si>
    <t>2018 г.</t>
  </si>
  <si>
    <t>1.9</t>
  </si>
  <si>
    <t>4.17</t>
  </si>
  <si>
    <t>1.12</t>
  </si>
  <si>
    <t>1.13</t>
  </si>
  <si>
    <t>2016-2018 гг.</t>
  </si>
  <si>
    <t>Управление образования, ОУ</t>
  </si>
  <si>
    <t xml:space="preserve">  Бюджет     МО "город Ульяновск"</t>
  </si>
  <si>
    <t>Организация питания детей дошкольного возраста в образовательных организациях</t>
  </si>
  <si>
    <t>Народный бюджет (Благоустройство прогулочных участков в дошкольных учреждениях)</t>
  </si>
  <si>
    <t>Ремонт, ликвидация аварийной ситуации в зданиях муниципальных общеобразовательных организаций, приобретение оборудования для указанных организаций</t>
  </si>
  <si>
    <t>Субсидии на 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«Математика»</t>
  </si>
  <si>
    <t>Субсидии на софинансирование ремонта, ликвидация аварийной ситуации в зданиях муниципальных общеобразовательных организаций, приобретение оборудования для указанных организаций</t>
  </si>
  <si>
    <t>Субсидии на реализацию мероприятий государственной программы Российской Федерации "Доступная среда" на 2011 - 2020 годы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</si>
  <si>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</si>
  <si>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1.14</t>
  </si>
  <si>
    <t>Мероприятия по благоустройству территорий общеобразовательных организаций, обустройство спортивных площадок с установкой оборудования в рамках проекта "Школьный двор"</t>
  </si>
  <si>
    <t>2017-2018 гг.</t>
  </si>
  <si>
    <t>2015 г.,2018 г.</t>
  </si>
  <si>
    <t>Субвенции на финансовое обеспечение расходных обязательств, связанных с организацией и  обеспечением отдыха детей, обучающихся в общеобразовательных оранизациях,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детских оздоровительных  лагерях с дневным пребыванием</t>
  </si>
  <si>
    <t>Субсидии на реализацию мероприятий государственной программы Российской Федерации "Доступная среда" на 2011 - 2020 годы в дошкольных образовательных учреждениях</t>
  </si>
  <si>
    <t xml:space="preserve">Субсидии на реализацию мероприятий государственной программы Российской Федерации "Доступная среда" на 2011 - 2020 годы в учреждениях дополнительного образования детей </t>
  </si>
  <si>
    <t xml:space="preserve">Субсидии на реализацию мероприятия государственной программы Российской Федерации "Доступная среда" на 2011 - 2020 годы в учреждениях дополнительного образования детей </t>
  </si>
  <si>
    <t>1.15.</t>
  </si>
  <si>
    <t>Оснащение муниципальных общеобразовательных организаций оборудованием, обеспечивающим антитеррористическую безопасность</t>
  </si>
  <si>
    <t>4.18.</t>
  </si>
  <si>
    <t>2017г-2018 г..</t>
  </si>
  <si>
    <t>4.19.</t>
  </si>
  <si>
    <t>Субсидии в целях софинансирования расходных обязательств, связанных с выплатой заработной платы работникам муниципальных учреждений(за исключением органов местного самоуправления) муниципальных районов(городских округов) Ульяновской области и уплатой страховых взносов в государственные внебюджетные фонды, оплатой коммунальных услуг и твердого топлива(уголь, дрова) указанными муниципальными учреждениями( за исключением органов местного самоуправления) (включая погашение кредиторской задолженности)</t>
  </si>
  <si>
    <t>Субвенции на финансовое обеспечение расходных обязательств, связанных с   осуществлением обучающимся 10-х ( 11-х) и 11-х (12-х) классов муниципальных общеобразовательных организаций ежемесячных денежных выплат</t>
  </si>
  <si>
    <t>4.20.</t>
  </si>
  <si>
    <t>Иные межбюджетные трансферты на премирование победителей Вссероссийского конкурса "Лучшая муниципальная практика"</t>
  </si>
  <si>
    <t>Итого по основному мероприятию ВЦП</t>
  </si>
  <si>
    <t>Реализация мероприятие в сфере реабилитации и абилитации инвалидов</t>
  </si>
  <si>
    <t>5. "Обеспечение реализации мероприятий государственных программ Российской Федерации и Ульяновской области"</t>
  </si>
  <si>
    <t>2019 г.</t>
  </si>
  <si>
    <t>Субсидии некоммерческим организациям на финансовое обеспечение затрат, связанных с осуществлением деятельности по организации и проведению мониторинга проявлений социально опасных форм поведения граждан и содействия их профилактике</t>
  </si>
  <si>
    <t>4. "Обеспечение реализации мероприятий государственных программ Ульяновской области"</t>
  </si>
  <si>
    <t>4.21.</t>
  </si>
  <si>
    <t>5.4.</t>
  </si>
  <si>
    <t>5.5.</t>
  </si>
  <si>
    <t>1.16.</t>
  </si>
  <si>
    <t>2017-2018 г.</t>
  </si>
  <si>
    <t>2017 г.-2018 г.</t>
  </si>
  <si>
    <t>Субвенции на компенсацию родителям или иным законным представителям обучающихся затрат, связанных с обеспечением получения начального общего, основного общего или среднего общего образование в форме семейного образования на территории Ульяновской области</t>
  </si>
  <si>
    <t xml:space="preserve"> Создание в общеобразовательных организациях, расположенных в сельской местности, условий для занятий физической культурой и спортом</t>
  </si>
  <si>
    <t>2020 год</t>
  </si>
  <si>
    <t>2021 год</t>
  </si>
  <si>
    <t>2022 год</t>
  </si>
  <si>
    <t>5.6.</t>
  </si>
  <si>
    <t>Приобретение для муниципальных общеобразовательных организаций школьных автобусов</t>
  </si>
  <si>
    <t>2020 г.</t>
  </si>
  <si>
    <t>4.22.</t>
  </si>
  <si>
    <t xml:space="preserve">Субвенции на финансовое обеспечение расходных обязательств, связанных с организацией и  обеспечениемоздоровления детей и обеспечением отдыха детей, обучающихся в общеобразовательных оранизациях, в том чилсе детей-сирот и детей, оставшихся без попечения родителей, детей, находящихся в трудной жизненной ситуации, и детей из многодетных семей, в лагерях, организованными образовательными организациями, осуществляющими организацию отдыха и оздоровления обучающихся в каникулярное время(с дневным пребыванием), детских лагерях труда и отдыха </t>
  </si>
  <si>
    <t>Обеспечение деятельности(оказание услуг) муниципальных организаций дополнительного образования в рамках персонифицированного финансирования дополнительного образования детей</t>
  </si>
  <si>
    <t>2017 г.,      2019 г.</t>
  </si>
  <si>
    <t>4.23</t>
  </si>
  <si>
    <t>Финансовое обеспечение расходных обязательств, связанных с реализацией проекта создания базовых школ российской академии наук</t>
  </si>
  <si>
    <t>5.7</t>
  </si>
  <si>
    <t>Мероприятия по обеспечению антитеррористической защищенности муниципальных образовательных организаций</t>
  </si>
  <si>
    <t>1.17.</t>
  </si>
  <si>
    <t>2023 год</t>
  </si>
  <si>
    <t>2020-2023 гг.</t>
  </si>
  <si>
    <t>2017 -2020 г.</t>
  </si>
  <si>
    <t>2018 г.-2020 г.</t>
  </si>
  <si>
    <t>2015-2020 гг.</t>
  </si>
  <si>
    <t>2015 г.,2017 г.</t>
  </si>
  <si>
    <t>4.24</t>
  </si>
  <si>
    <t xml:space="preserve">Субвенции на финансовое обеспечене расходных обязательств, связанных с реализацией закона Ульяновской области от 2 октября 2020 года № 103-ЗО "О правовом регулировании отдельных вопросов статуса молодых специалистов в Ульяновской области" </t>
  </si>
  <si>
    <t>Обеспечение деятельности(оказание услуг) муниципальных организаций дополнительного образования детей</t>
  </si>
  <si>
    <t>Гранты в форме субсидий юридическим лицам (за исключением государственных и муниципальных учреждений) и индивидуальным предпринимателям, оказывающим услуги дополнительного образования, в рамках персонифицированного финансирования дополнительного образования обучающихся</t>
  </si>
  <si>
    <t>3. "Обеспечение отдыха и оздоровления детей в каникулярное время"</t>
  </si>
  <si>
    <t xml:space="preserve">Подготовка к открытию оздоровительных лагерей </t>
  </si>
  <si>
    <t>Субвенции на финансовое обеспечение расходных обязательств, связанных с  осуществлением ежемесячной доплаты за наличие ученой степени кандидата наук или доктора наук педагогическим работникам муниципальных общеобразовательных организаций, имеющим ученую степень и замещающим (занимающим)в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</si>
  <si>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2018 г., 2021 г.</t>
  </si>
  <si>
    <t>2024 год</t>
  </si>
  <si>
    <t>2015-2024 гг.</t>
  </si>
  <si>
    <t>2018-2024 гг.</t>
  </si>
  <si>
    <t>2019 г.-2024 г.</t>
  </si>
  <si>
    <t>2020 г.-2024 г.</t>
  </si>
  <si>
    <t>2015-4 гг.</t>
  </si>
  <si>
    <t>2019-2024 г.</t>
  </si>
  <si>
    <t>2020-2024 г.</t>
  </si>
  <si>
    <t>2021-2024 гг.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</si>
</sst>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00"/>
    <numFmt numFmtId="174" formatCode="0.000"/>
    <numFmt numFmtId="175" formatCode="#,##0.000_ ;\-#,##0.000\ 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7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shrinkToFi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wrapText="1"/>
    </xf>
    <xf numFmtId="176" fontId="4" fillId="0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view="pageBreakPreview" zoomScale="78" zoomScaleNormal="60" zoomScaleSheetLayoutView="78" zoomScalePageLayoutView="0" workbookViewId="0" topLeftCell="A66">
      <selection activeCell="P59" sqref="P59"/>
    </sheetView>
  </sheetViews>
  <sheetFormatPr defaultColWidth="9.140625" defaultRowHeight="15"/>
  <cols>
    <col min="1" max="1" width="9.140625" style="1" customWidth="1"/>
    <col min="2" max="2" width="28.421875" style="2" customWidth="1"/>
    <col min="3" max="3" width="10.57421875" style="2" customWidth="1"/>
    <col min="4" max="4" width="14.421875" style="2" customWidth="1"/>
    <col min="5" max="5" width="19.8515625" style="1" hidden="1" customWidth="1"/>
    <col min="6" max="6" width="11.8515625" style="1" hidden="1" customWidth="1"/>
    <col min="7" max="7" width="14.8515625" style="1" hidden="1" customWidth="1"/>
    <col min="8" max="8" width="15.57421875" style="1" customWidth="1"/>
    <col min="9" max="9" width="15.7109375" style="1" customWidth="1"/>
    <col min="10" max="10" width="15.140625" style="1" customWidth="1"/>
    <col min="11" max="12" width="15.57421875" style="1" customWidth="1"/>
    <col min="13" max="13" width="15.28125" style="1" customWidth="1"/>
    <col min="14" max="17" width="15.57421875" style="1" customWidth="1"/>
    <col min="18" max="18" width="14.57421875" style="1" customWidth="1"/>
    <col min="19" max="19" width="13.57421875" style="1" customWidth="1"/>
    <col min="20" max="20" width="27.00390625" style="1" customWidth="1"/>
    <col min="21" max="21" width="15.00390625" style="1" customWidth="1"/>
    <col min="22" max="16384" width="9.140625" style="1" customWidth="1"/>
  </cols>
  <sheetData>
    <row r="1" spans="1:19" ht="40.5" customHeight="1">
      <c r="A1" s="65" t="s">
        <v>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1"/>
      <c r="M1" s="11"/>
      <c r="N1" s="11"/>
      <c r="O1" s="11"/>
      <c r="P1" s="11"/>
      <c r="Q1" s="11"/>
      <c r="R1" s="66" t="s">
        <v>44</v>
      </c>
      <c r="S1" s="66"/>
    </row>
    <row r="2" spans="2:19" ht="18.75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31.5" customHeight="1">
      <c r="A3" s="83" t="s">
        <v>5</v>
      </c>
      <c r="B3" s="62" t="s">
        <v>1</v>
      </c>
      <c r="C3" s="70" t="s">
        <v>2</v>
      </c>
      <c r="D3" s="70" t="s">
        <v>3</v>
      </c>
      <c r="E3" s="20"/>
      <c r="F3" s="20"/>
      <c r="G3" s="20"/>
      <c r="H3" s="74" t="s">
        <v>31</v>
      </c>
      <c r="I3" s="75"/>
      <c r="J3" s="75"/>
      <c r="K3" s="75"/>
      <c r="L3" s="75"/>
      <c r="M3" s="75"/>
      <c r="N3" s="75"/>
      <c r="O3" s="75"/>
      <c r="P3" s="75"/>
      <c r="Q3" s="75"/>
      <c r="R3" s="76"/>
      <c r="S3" s="70" t="s">
        <v>4</v>
      </c>
    </row>
    <row r="4" spans="1:19" ht="37.5" customHeight="1">
      <c r="A4" s="84"/>
      <c r="B4" s="63"/>
      <c r="C4" s="71"/>
      <c r="D4" s="71"/>
      <c r="E4" s="20"/>
      <c r="F4" s="20"/>
      <c r="G4" s="20"/>
      <c r="H4" s="21" t="s">
        <v>47</v>
      </c>
      <c r="I4" s="57" t="s">
        <v>6</v>
      </c>
      <c r="J4" s="57" t="s">
        <v>7</v>
      </c>
      <c r="K4" s="57" t="s">
        <v>46</v>
      </c>
      <c r="L4" s="21" t="s">
        <v>52</v>
      </c>
      <c r="M4" s="21" t="s">
        <v>128</v>
      </c>
      <c r="N4" s="21" t="s">
        <v>129</v>
      </c>
      <c r="O4" s="21" t="s">
        <v>130</v>
      </c>
      <c r="P4" s="21" t="s">
        <v>143</v>
      </c>
      <c r="Q4" s="21" t="s">
        <v>157</v>
      </c>
      <c r="R4" s="57" t="s">
        <v>8</v>
      </c>
      <c r="S4" s="71"/>
    </row>
    <row r="5" spans="2:19" ht="11.25" customHeight="1" hidden="1">
      <c r="B5" s="64"/>
      <c r="C5" s="72"/>
      <c r="D5" s="72"/>
      <c r="E5" s="20"/>
      <c r="F5" s="20"/>
      <c r="G5" s="20"/>
      <c r="H5" s="22"/>
      <c r="I5" s="58"/>
      <c r="J5" s="58"/>
      <c r="K5" s="58"/>
      <c r="L5" s="22"/>
      <c r="M5" s="22"/>
      <c r="N5" s="22"/>
      <c r="O5" s="22"/>
      <c r="P5" s="22"/>
      <c r="Q5" s="22"/>
      <c r="R5" s="58"/>
      <c r="S5" s="72"/>
    </row>
    <row r="6" spans="1:19" ht="35.25" customHeight="1">
      <c r="A6" s="67" t="s">
        <v>10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9"/>
    </row>
    <row r="7" spans="1:20" ht="76.5" customHeight="1">
      <c r="A7" s="12" t="s">
        <v>9</v>
      </c>
      <c r="B7" s="23" t="s">
        <v>11</v>
      </c>
      <c r="C7" s="24" t="s">
        <v>158</v>
      </c>
      <c r="D7" s="25" t="s">
        <v>89</v>
      </c>
      <c r="E7" s="26"/>
      <c r="F7" s="26"/>
      <c r="G7" s="26"/>
      <c r="H7" s="27">
        <v>502708.7</v>
      </c>
      <c r="I7" s="27">
        <v>549717.2</v>
      </c>
      <c r="J7" s="27">
        <v>575525.3</v>
      </c>
      <c r="K7" s="28">
        <v>460800.4</v>
      </c>
      <c r="L7" s="28">
        <v>513052.7</v>
      </c>
      <c r="M7" s="28">
        <v>483518.9</v>
      </c>
      <c r="N7" s="27">
        <v>560989.9</v>
      </c>
      <c r="O7" s="27">
        <v>580769.4</v>
      </c>
      <c r="P7" s="27">
        <v>512338.7</v>
      </c>
      <c r="Q7" s="27">
        <v>522509.4</v>
      </c>
      <c r="R7" s="28">
        <f>H7+I7+J7+K7+L7+M7+N7+O7+P7+Q7</f>
        <v>5261930.600000001</v>
      </c>
      <c r="S7" s="29" t="s">
        <v>88</v>
      </c>
      <c r="T7" s="15"/>
    </row>
    <row r="8" spans="1:20" ht="84.75" customHeight="1">
      <c r="A8" s="12" t="s">
        <v>12</v>
      </c>
      <c r="B8" s="23" t="s">
        <v>13</v>
      </c>
      <c r="C8" s="24" t="s">
        <v>158</v>
      </c>
      <c r="D8" s="25" t="s">
        <v>50</v>
      </c>
      <c r="E8" s="26"/>
      <c r="F8" s="26"/>
      <c r="G8" s="26"/>
      <c r="H8" s="27">
        <v>407341.9</v>
      </c>
      <c r="I8" s="27">
        <v>399388.3</v>
      </c>
      <c r="J8" s="27">
        <v>436412.6</v>
      </c>
      <c r="K8" s="28">
        <v>444993.4</v>
      </c>
      <c r="L8" s="28">
        <v>466001.4</v>
      </c>
      <c r="M8" s="28">
        <v>424157.6</v>
      </c>
      <c r="N8" s="27">
        <v>514806.5</v>
      </c>
      <c r="O8" s="27">
        <v>502804.2</v>
      </c>
      <c r="P8" s="27">
        <v>469712.4</v>
      </c>
      <c r="Q8" s="27">
        <v>477514.2</v>
      </c>
      <c r="R8" s="28">
        <f aca="true" t="shared" si="0" ref="R8:R26">H8+I8+J8+K8+L8+M8+N8+O8+P8+Q8</f>
        <v>4543132.5</v>
      </c>
      <c r="S8" s="29" t="s">
        <v>88</v>
      </c>
      <c r="T8" s="16"/>
    </row>
    <row r="9" spans="1:21" ht="99.75" customHeight="1">
      <c r="A9" s="12" t="s">
        <v>14</v>
      </c>
      <c r="B9" s="23" t="s">
        <v>151</v>
      </c>
      <c r="C9" s="24" t="s">
        <v>158</v>
      </c>
      <c r="D9" s="25" t="s">
        <v>50</v>
      </c>
      <c r="E9" s="26"/>
      <c r="F9" s="26"/>
      <c r="G9" s="26"/>
      <c r="H9" s="27">
        <v>225017.6</v>
      </c>
      <c r="I9" s="27">
        <v>236307.4</v>
      </c>
      <c r="J9" s="27">
        <v>256476.1</v>
      </c>
      <c r="K9" s="28">
        <v>273892.5</v>
      </c>
      <c r="L9" s="28">
        <v>239572.5</v>
      </c>
      <c r="M9" s="28">
        <v>176857.2</v>
      </c>
      <c r="N9" s="28">
        <v>118264.1</v>
      </c>
      <c r="O9" s="27">
        <v>186833.5</v>
      </c>
      <c r="P9" s="27">
        <v>177980.2</v>
      </c>
      <c r="Q9" s="27">
        <v>178182.4</v>
      </c>
      <c r="R9" s="28">
        <f t="shared" si="0"/>
        <v>2069383.5</v>
      </c>
      <c r="S9" s="29" t="s">
        <v>88</v>
      </c>
      <c r="T9" s="15"/>
      <c r="U9" s="14"/>
    </row>
    <row r="10" spans="1:20" ht="51" customHeight="1">
      <c r="A10" s="12" t="s">
        <v>15</v>
      </c>
      <c r="B10" s="23" t="s">
        <v>32</v>
      </c>
      <c r="C10" s="24" t="s">
        <v>158</v>
      </c>
      <c r="D10" s="25" t="s">
        <v>50</v>
      </c>
      <c r="E10" s="26"/>
      <c r="F10" s="26"/>
      <c r="G10" s="26"/>
      <c r="H10" s="27">
        <v>8199.4</v>
      </c>
      <c r="I10" s="27">
        <v>8486.8</v>
      </c>
      <c r="J10" s="27">
        <v>8362.2</v>
      </c>
      <c r="K10" s="28">
        <v>10085.2</v>
      </c>
      <c r="L10" s="28">
        <v>11029.3</v>
      </c>
      <c r="M10" s="28">
        <v>10893.8</v>
      </c>
      <c r="N10" s="28">
        <v>11236.1</v>
      </c>
      <c r="O10" s="27">
        <v>12294</v>
      </c>
      <c r="P10" s="27">
        <v>11943.9</v>
      </c>
      <c r="Q10" s="27">
        <v>11947.6</v>
      </c>
      <c r="R10" s="28">
        <f t="shared" si="0"/>
        <v>104478.3</v>
      </c>
      <c r="S10" s="29" t="s">
        <v>88</v>
      </c>
      <c r="T10" s="15"/>
    </row>
    <row r="11" spans="1:20" ht="115.5" customHeight="1">
      <c r="A11" s="12" t="s">
        <v>48</v>
      </c>
      <c r="B11" s="23" t="s">
        <v>49</v>
      </c>
      <c r="C11" s="30" t="s">
        <v>53</v>
      </c>
      <c r="D11" s="25" t="s">
        <v>50</v>
      </c>
      <c r="E11" s="26"/>
      <c r="F11" s="26"/>
      <c r="G11" s="26"/>
      <c r="H11" s="31">
        <v>0</v>
      </c>
      <c r="I11" s="27">
        <v>421.1</v>
      </c>
      <c r="J11" s="27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f t="shared" si="0"/>
        <v>421.1</v>
      </c>
      <c r="S11" s="29" t="s">
        <v>88</v>
      </c>
      <c r="T11" s="15"/>
    </row>
    <row r="12" spans="1:20" ht="88.5" customHeight="1">
      <c r="A12" s="12" t="s">
        <v>62</v>
      </c>
      <c r="B12" s="23" t="s">
        <v>66</v>
      </c>
      <c r="C12" s="32" t="s">
        <v>87</v>
      </c>
      <c r="D12" s="25" t="s">
        <v>50</v>
      </c>
      <c r="E12" s="26"/>
      <c r="F12" s="26"/>
      <c r="G12" s="26"/>
      <c r="H12" s="31">
        <v>0</v>
      </c>
      <c r="I12" s="27">
        <v>600</v>
      </c>
      <c r="J12" s="27">
        <f>J13+J14</f>
        <v>2312</v>
      </c>
      <c r="K12" s="28">
        <v>1593.1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f t="shared" si="0"/>
        <v>4505.1</v>
      </c>
      <c r="S12" s="29" t="s">
        <v>88</v>
      </c>
      <c r="T12" s="15"/>
    </row>
    <row r="13" spans="1:20" ht="100.5" customHeight="1">
      <c r="A13" s="12" t="s">
        <v>74</v>
      </c>
      <c r="B13" s="23" t="s">
        <v>78</v>
      </c>
      <c r="C13" s="32" t="s">
        <v>55</v>
      </c>
      <c r="D13" s="25" t="s">
        <v>50</v>
      </c>
      <c r="E13" s="26"/>
      <c r="F13" s="26"/>
      <c r="G13" s="26"/>
      <c r="H13" s="27">
        <v>0</v>
      </c>
      <c r="I13" s="33">
        <v>0</v>
      </c>
      <c r="J13" s="27">
        <v>1541.3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f t="shared" si="0"/>
        <v>1541.3</v>
      </c>
      <c r="S13" s="29" t="s">
        <v>88</v>
      </c>
      <c r="T13" s="15"/>
    </row>
    <row r="14" spans="1:20" ht="95.25" customHeight="1">
      <c r="A14" s="12" t="s">
        <v>75</v>
      </c>
      <c r="B14" s="23" t="s">
        <v>79</v>
      </c>
      <c r="C14" s="32" t="s">
        <v>99</v>
      </c>
      <c r="D14" s="25" t="s">
        <v>50</v>
      </c>
      <c r="E14" s="26"/>
      <c r="F14" s="26"/>
      <c r="G14" s="26"/>
      <c r="H14" s="27">
        <v>0</v>
      </c>
      <c r="I14" s="33">
        <v>0</v>
      </c>
      <c r="J14" s="27">
        <v>770.7</v>
      </c>
      <c r="K14" s="28">
        <v>1593.1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f t="shared" si="0"/>
        <v>2363.8</v>
      </c>
      <c r="S14" s="29" t="s">
        <v>88</v>
      </c>
      <c r="T14" s="15"/>
    </row>
    <row r="15" spans="1:19" ht="70.5" customHeight="1">
      <c r="A15" s="12" t="s">
        <v>63</v>
      </c>
      <c r="B15" s="23" t="s">
        <v>91</v>
      </c>
      <c r="C15" s="32" t="s">
        <v>145</v>
      </c>
      <c r="D15" s="25" t="s">
        <v>50</v>
      </c>
      <c r="E15" s="26"/>
      <c r="F15" s="26"/>
      <c r="G15" s="26"/>
      <c r="H15" s="27">
        <v>0</v>
      </c>
      <c r="I15" s="27">
        <v>0</v>
      </c>
      <c r="J15" s="27">
        <v>6831.9</v>
      </c>
      <c r="K15" s="28">
        <v>11043.7</v>
      </c>
      <c r="L15" s="28">
        <v>4476.1</v>
      </c>
      <c r="M15" s="28">
        <v>3013.2</v>
      </c>
      <c r="N15" s="28">
        <v>0</v>
      </c>
      <c r="O15" s="28">
        <v>0</v>
      </c>
      <c r="P15" s="28">
        <v>0</v>
      </c>
      <c r="Q15" s="28">
        <v>0</v>
      </c>
      <c r="R15" s="28">
        <f t="shared" si="0"/>
        <v>25364.899999999998</v>
      </c>
      <c r="S15" s="29" t="s">
        <v>88</v>
      </c>
    </row>
    <row r="16" spans="1:19" ht="54.75" customHeight="1">
      <c r="A16" s="12" t="s">
        <v>64</v>
      </c>
      <c r="B16" s="23" t="s">
        <v>54</v>
      </c>
      <c r="C16" s="34" t="s">
        <v>55</v>
      </c>
      <c r="D16" s="25" t="s">
        <v>50</v>
      </c>
      <c r="E16" s="26"/>
      <c r="F16" s="26"/>
      <c r="G16" s="26"/>
      <c r="H16" s="27">
        <v>0</v>
      </c>
      <c r="I16" s="27">
        <v>0</v>
      </c>
      <c r="J16" s="27">
        <v>1959.1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f>H16+I16+J16+K16+L16+M16+N16+O16+P16+Q16</f>
        <v>1959.1</v>
      </c>
      <c r="S16" s="29" t="s">
        <v>88</v>
      </c>
    </row>
    <row r="17" spans="1:19" ht="98.25" customHeight="1">
      <c r="A17" s="12" t="s">
        <v>83</v>
      </c>
      <c r="B17" s="23" t="s">
        <v>67</v>
      </c>
      <c r="C17" s="32" t="s">
        <v>124</v>
      </c>
      <c r="D17" s="25" t="s">
        <v>50</v>
      </c>
      <c r="E17" s="26"/>
      <c r="F17" s="26"/>
      <c r="G17" s="26"/>
      <c r="H17" s="27">
        <v>0</v>
      </c>
      <c r="I17" s="27">
        <v>0</v>
      </c>
      <c r="J17" s="27">
        <v>516.7</v>
      </c>
      <c r="K17" s="28">
        <v>2066.7</v>
      </c>
      <c r="L17" s="28">
        <v>0</v>
      </c>
      <c r="M17" s="27">
        <v>0</v>
      </c>
      <c r="N17" s="28">
        <v>0</v>
      </c>
      <c r="O17" s="28">
        <v>0</v>
      </c>
      <c r="P17" s="28">
        <v>0</v>
      </c>
      <c r="Q17" s="28">
        <v>0</v>
      </c>
      <c r="R17" s="28">
        <f t="shared" si="0"/>
        <v>2583.3999999999996</v>
      </c>
      <c r="S17" s="29" t="s">
        <v>88</v>
      </c>
    </row>
    <row r="18" spans="1:19" ht="138" customHeight="1">
      <c r="A18" s="12" t="s">
        <v>65</v>
      </c>
      <c r="B18" s="23" t="s">
        <v>73</v>
      </c>
      <c r="C18" s="32" t="s">
        <v>55</v>
      </c>
      <c r="D18" s="25" t="s">
        <v>50</v>
      </c>
      <c r="E18" s="26"/>
      <c r="F18" s="26"/>
      <c r="G18" s="26"/>
      <c r="H18" s="27">
        <v>0</v>
      </c>
      <c r="I18" s="27">
        <v>0</v>
      </c>
      <c r="J18" s="27">
        <v>421.1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f t="shared" si="0"/>
        <v>421.1</v>
      </c>
      <c r="S18" s="29" t="s">
        <v>88</v>
      </c>
    </row>
    <row r="19" spans="1:19" ht="108.75" customHeight="1">
      <c r="A19" s="12" t="s">
        <v>70</v>
      </c>
      <c r="B19" s="16" t="s">
        <v>92</v>
      </c>
      <c r="C19" s="32" t="s">
        <v>125</v>
      </c>
      <c r="D19" s="25" t="s">
        <v>50</v>
      </c>
      <c r="E19" s="26"/>
      <c r="F19" s="26"/>
      <c r="G19" s="26"/>
      <c r="H19" s="27">
        <v>0</v>
      </c>
      <c r="I19" s="27">
        <v>0</v>
      </c>
      <c r="J19" s="27">
        <v>52.7</v>
      </c>
      <c r="K19" s="28">
        <v>157.9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f>H19+I19+J19+K19+L19+M19+N19+O19+P19+Q19</f>
        <v>210.60000000000002</v>
      </c>
      <c r="S19" s="29" t="s">
        <v>88</v>
      </c>
    </row>
    <row r="20" spans="1:19" ht="66" customHeight="1">
      <c r="A20" s="12" t="s">
        <v>85</v>
      </c>
      <c r="B20" s="35" t="s">
        <v>90</v>
      </c>
      <c r="C20" s="24" t="s">
        <v>159</v>
      </c>
      <c r="D20" s="25" t="s">
        <v>50</v>
      </c>
      <c r="E20" s="26"/>
      <c r="F20" s="26"/>
      <c r="G20" s="26"/>
      <c r="H20" s="27">
        <v>0</v>
      </c>
      <c r="I20" s="27">
        <v>0</v>
      </c>
      <c r="J20" s="27">
        <v>0</v>
      </c>
      <c r="K20" s="28">
        <v>148906.3</v>
      </c>
      <c r="L20" s="27">
        <v>162777.7</v>
      </c>
      <c r="M20" s="27">
        <v>122461.9</v>
      </c>
      <c r="N20" s="28">
        <v>167252.8</v>
      </c>
      <c r="O20" s="28">
        <v>161000</v>
      </c>
      <c r="P20" s="28">
        <v>161000</v>
      </c>
      <c r="Q20" s="28">
        <v>161000</v>
      </c>
      <c r="R20" s="28">
        <f t="shared" si="0"/>
        <v>1084398.7</v>
      </c>
      <c r="S20" s="29" t="s">
        <v>88</v>
      </c>
    </row>
    <row r="21" spans="1:19" ht="125.25" customHeight="1">
      <c r="A21" s="12" t="s">
        <v>86</v>
      </c>
      <c r="B21" s="36" t="s">
        <v>98</v>
      </c>
      <c r="C21" s="32" t="s">
        <v>146</v>
      </c>
      <c r="D21" s="25" t="s">
        <v>50</v>
      </c>
      <c r="E21" s="26"/>
      <c r="F21" s="26"/>
      <c r="G21" s="26"/>
      <c r="H21" s="27">
        <v>0</v>
      </c>
      <c r="I21" s="27">
        <v>0</v>
      </c>
      <c r="J21" s="27">
        <v>0</v>
      </c>
      <c r="K21" s="28">
        <v>10000</v>
      </c>
      <c r="L21" s="28">
        <v>10000</v>
      </c>
      <c r="M21" s="28">
        <v>7966</v>
      </c>
      <c r="N21" s="28">
        <v>0</v>
      </c>
      <c r="O21" s="28">
        <v>0</v>
      </c>
      <c r="P21" s="28">
        <v>0</v>
      </c>
      <c r="Q21" s="28">
        <v>0</v>
      </c>
      <c r="R21" s="28">
        <f t="shared" si="0"/>
        <v>27966</v>
      </c>
      <c r="S21" s="29" t="s">
        <v>88</v>
      </c>
    </row>
    <row r="22" spans="1:19" ht="160.5" customHeight="1">
      <c r="A22" s="12" t="s">
        <v>97</v>
      </c>
      <c r="B22" s="35" t="s">
        <v>118</v>
      </c>
      <c r="C22" s="34" t="s">
        <v>82</v>
      </c>
      <c r="D22" s="25" t="s">
        <v>50</v>
      </c>
      <c r="E22" s="26"/>
      <c r="F22" s="26"/>
      <c r="G22" s="26"/>
      <c r="H22" s="27">
        <v>0</v>
      </c>
      <c r="I22" s="27">
        <v>0</v>
      </c>
      <c r="J22" s="27">
        <v>0</v>
      </c>
      <c r="K22" s="28">
        <v>19777.2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f>H22+I22+J22+K22+L22+M22+N22+O22+P22+Q22</f>
        <v>19777.2</v>
      </c>
      <c r="S22" s="29" t="s">
        <v>88</v>
      </c>
    </row>
    <row r="23" spans="1:19" ht="94.5" customHeight="1">
      <c r="A23" s="12" t="s">
        <v>105</v>
      </c>
      <c r="B23" s="35" t="s">
        <v>106</v>
      </c>
      <c r="C23" s="34" t="s">
        <v>82</v>
      </c>
      <c r="D23" s="25" t="s">
        <v>50</v>
      </c>
      <c r="E23" s="26"/>
      <c r="F23" s="26"/>
      <c r="G23" s="26"/>
      <c r="H23" s="27"/>
      <c r="I23" s="27"/>
      <c r="J23" s="27"/>
      <c r="K23" s="37">
        <v>285.6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f t="shared" si="0"/>
        <v>285.6</v>
      </c>
      <c r="S23" s="29" t="s">
        <v>88</v>
      </c>
    </row>
    <row r="24" spans="1:19" ht="161.25" customHeight="1">
      <c r="A24" s="12" t="s">
        <v>123</v>
      </c>
      <c r="B24" s="23" t="s">
        <v>136</v>
      </c>
      <c r="C24" s="24" t="s">
        <v>160</v>
      </c>
      <c r="D24" s="25" t="s">
        <v>50</v>
      </c>
      <c r="E24" s="26"/>
      <c r="F24" s="26"/>
      <c r="G24" s="26"/>
      <c r="H24" s="27">
        <v>0</v>
      </c>
      <c r="I24" s="27">
        <v>0</v>
      </c>
      <c r="J24" s="27">
        <v>0</v>
      </c>
      <c r="K24" s="28">
        <v>0</v>
      </c>
      <c r="L24" s="28">
        <v>45487.2</v>
      </c>
      <c r="M24" s="28">
        <v>138583.9</v>
      </c>
      <c r="N24" s="28">
        <v>217557</v>
      </c>
      <c r="O24" s="28">
        <v>194644.8</v>
      </c>
      <c r="P24" s="28">
        <v>194547.5</v>
      </c>
      <c r="Q24" s="28">
        <v>194992</v>
      </c>
      <c r="R24" s="28">
        <f t="shared" si="0"/>
        <v>985812.3999999999</v>
      </c>
      <c r="S24" s="29" t="s">
        <v>88</v>
      </c>
    </row>
    <row r="25" spans="1:19" ht="237" customHeight="1">
      <c r="A25" s="12" t="s">
        <v>142</v>
      </c>
      <c r="B25" s="23" t="s">
        <v>152</v>
      </c>
      <c r="C25" s="24" t="s">
        <v>161</v>
      </c>
      <c r="D25" s="25" t="s">
        <v>50</v>
      </c>
      <c r="E25" s="26"/>
      <c r="F25" s="26"/>
      <c r="G25" s="26"/>
      <c r="H25" s="27"/>
      <c r="I25" s="27"/>
      <c r="J25" s="27"/>
      <c r="K25" s="28"/>
      <c r="L25" s="28"/>
      <c r="M25" s="38">
        <v>2043.8</v>
      </c>
      <c r="N25" s="37">
        <v>3259</v>
      </c>
      <c r="O25" s="37">
        <v>4000</v>
      </c>
      <c r="P25" s="37">
        <v>2794.6</v>
      </c>
      <c r="Q25" s="37">
        <v>2652.4</v>
      </c>
      <c r="R25" s="28">
        <f>H25+I25+J25+K25+L25+M25+N25+O25+P25+Q25</f>
        <v>14749.8</v>
      </c>
      <c r="S25" s="29" t="s">
        <v>88</v>
      </c>
    </row>
    <row r="26" spans="1:19" ht="25.5" customHeight="1">
      <c r="A26" s="59" t="s">
        <v>114</v>
      </c>
      <c r="B26" s="60"/>
      <c r="C26" s="60"/>
      <c r="D26" s="61"/>
      <c r="E26" s="39"/>
      <c r="F26" s="39"/>
      <c r="G26" s="39"/>
      <c r="H26" s="40">
        <f>H7+H8+H9+H10+H11+H15+H16+H12+H17</f>
        <v>1143267.6</v>
      </c>
      <c r="I26" s="40">
        <f>I7+I8+I9+I10+I11+I15+I16+I12+I17</f>
        <v>1194920.8</v>
      </c>
      <c r="J26" s="40">
        <f>J7+J8+J9+J10+J11+J15+J16+J12+J17+J18+J19</f>
        <v>1288869.7</v>
      </c>
      <c r="K26" s="40">
        <f>K7+K8+K9+K10+K11+K15+K16+K12+K17+K18+K19+K20+K21+K22+K24+K23</f>
        <v>1383602</v>
      </c>
      <c r="L26" s="40">
        <f>L7+L8+L9+L10+L11+L15+L16+L12+L17+L18+L19+L20+L21+L22+L24+L23</f>
        <v>1452396.9000000001</v>
      </c>
      <c r="M26" s="40">
        <f>M7+M8+M9+M10+M11+M15+M16+M12+M17+M18+M19+M20+M21+M22+M24+M23+M25</f>
        <v>1369496.2999999998</v>
      </c>
      <c r="N26" s="40">
        <f>N7+N8+N9+N10+N11+N15+N16+N12+N17+N18+N19+N20+N21+N22+N24+N23+N25</f>
        <v>1593365.4000000001</v>
      </c>
      <c r="O26" s="40">
        <f>O7+O8+O9+O10+O11+O15+O16+O12+O17+O18+O19+O20+O21+O22+O24+O23+O25</f>
        <v>1642345.9000000001</v>
      </c>
      <c r="P26" s="40">
        <f>P7+P8+P9+P10+P11+P15+P16+P12+P17+P18+P19+P20+P21+P22+P24+P23+P25</f>
        <v>1530317.3</v>
      </c>
      <c r="Q26" s="40">
        <f>Q7+Q8+Q9+Q10+Q11+Q15+Q16+Q12+Q17+Q18+Q19+Q20+Q21+Q22+Q24+Q23+Q25</f>
        <v>1548798</v>
      </c>
      <c r="R26" s="28">
        <f t="shared" si="0"/>
        <v>14147379.900000002</v>
      </c>
      <c r="S26" s="41"/>
    </row>
    <row r="27" spans="1:19" ht="43.5" customHeight="1">
      <c r="A27" s="77" t="s">
        <v>16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</row>
    <row r="28" spans="1:19" ht="126" customHeight="1">
      <c r="A28" s="12" t="s">
        <v>17</v>
      </c>
      <c r="B28" s="32" t="s">
        <v>34</v>
      </c>
      <c r="C28" s="24" t="s">
        <v>158</v>
      </c>
      <c r="D28" s="25" t="s">
        <v>50</v>
      </c>
      <c r="E28" s="26"/>
      <c r="F28" s="26"/>
      <c r="G28" s="26"/>
      <c r="H28" s="31">
        <v>24664.9</v>
      </c>
      <c r="I28" s="27">
        <v>25536.8</v>
      </c>
      <c r="J28" s="27">
        <v>25035.7</v>
      </c>
      <c r="K28" s="28">
        <v>24876.1</v>
      </c>
      <c r="L28" s="27">
        <v>23614.8</v>
      </c>
      <c r="M28" s="27">
        <v>24150.3</v>
      </c>
      <c r="N28" s="27">
        <v>27458</v>
      </c>
      <c r="O28" s="27">
        <v>32363</v>
      </c>
      <c r="P28" s="27">
        <v>30340.2</v>
      </c>
      <c r="Q28" s="27">
        <v>30119.7</v>
      </c>
      <c r="R28" s="28">
        <f>H28+I28+J28+K28+L28+M28+N28+O28+P28+Q28</f>
        <v>268159.5</v>
      </c>
      <c r="S28" s="42" t="s">
        <v>0</v>
      </c>
    </row>
    <row r="29" spans="1:19" ht="125.25" customHeight="1">
      <c r="A29" s="12" t="s">
        <v>18</v>
      </c>
      <c r="B29" s="32" t="s">
        <v>35</v>
      </c>
      <c r="C29" s="24" t="s">
        <v>158</v>
      </c>
      <c r="D29" s="25" t="s">
        <v>50</v>
      </c>
      <c r="E29" s="26"/>
      <c r="F29" s="26"/>
      <c r="G29" s="26"/>
      <c r="H29" s="31">
        <v>864.2</v>
      </c>
      <c r="I29" s="27">
        <v>925.3</v>
      </c>
      <c r="J29" s="27">
        <v>993.8</v>
      </c>
      <c r="K29" s="28">
        <v>943.8</v>
      </c>
      <c r="L29" s="28">
        <v>872.5</v>
      </c>
      <c r="M29" s="27">
        <v>971.8</v>
      </c>
      <c r="N29" s="27">
        <v>979.1</v>
      </c>
      <c r="O29" s="27">
        <v>1004</v>
      </c>
      <c r="P29" s="27">
        <v>819.2</v>
      </c>
      <c r="Q29" s="27">
        <v>812.4</v>
      </c>
      <c r="R29" s="28">
        <f>H29+I29+J29+K29+L29+M29+N29+O29+P29+Q29</f>
        <v>9186.1</v>
      </c>
      <c r="S29" s="42" t="s">
        <v>0</v>
      </c>
    </row>
    <row r="30" spans="1:19" ht="70.5" customHeight="1">
      <c r="A30" s="12" t="s">
        <v>33</v>
      </c>
      <c r="B30" s="32" t="s">
        <v>36</v>
      </c>
      <c r="C30" s="24" t="s">
        <v>158</v>
      </c>
      <c r="D30" s="25" t="s">
        <v>50</v>
      </c>
      <c r="E30" s="26"/>
      <c r="F30" s="26"/>
      <c r="G30" s="26"/>
      <c r="H30" s="31">
        <v>43194.2</v>
      </c>
      <c r="I30" s="27">
        <v>32554.5</v>
      </c>
      <c r="J30" s="27">
        <v>26051.3</v>
      </c>
      <c r="K30" s="28">
        <v>26019</v>
      </c>
      <c r="L30" s="28">
        <v>27070.5</v>
      </c>
      <c r="M30" s="28">
        <v>28725.9</v>
      </c>
      <c r="N30" s="28">
        <v>33114.4</v>
      </c>
      <c r="O30" s="28">
        <v>41119.7</v>
      </c>
      <c r="P30" s="28">
        <v>36798.3</v>
      </c>
      <c r="Q30" s="28">
        <v>36705.2</v>
      </c>
      <c r="R30" s="28">
        <f>H30+I30+J30+K30+L30+M30+N30+O30+P30+Q30</f>
        <v>331353</v>
      </c>
      <c r="S30" s="42" t="s">
        <v>0</v>
      </c>
    </row>
    <row r="31" spans="1:19" ht="25.5" customHeight="1">
      <c r="A31" s="59" t="s">
        <v>114</v>
      </c>
      <c r="B31" s="60"/>
      <c r="C31" s="60"/>
      <c r="D31" s="61"/>
      <c r="E31" s="39"/>
      <c r="F31" s="39"/>
      <c r="G31" s="39"/>
      <c r="H31" s="39">
        <f aca="true" t="shared" si="1" ref="H31:Q31">H28+H29+H30</f>
        <v>68723.3</v>
      </c>
      <c r="I31" s="40">
        <f t="shared" si="1"/>
        <v>59016.6</v>
      </c>
      <c r="J31" s="40">
        <f t="shared" si="1"/>
        <v>52080.8</v>
      </c>
      <c r="K31" s="40">
        <f t="shared" si="1"/>
        <v>51838.899999999994</v>
      </c>
      <c r="L31" s="40">
        <f t="shared" si="1"/>
        <v>51557.8</v>
      </c>
      <c r="M31" s="40">
        <f t="shared" si="1"/>
        <v>53848</v>
      </c>
      <c r="N31" s="40">
        <f t="shared" si="1"/>
        <v>61551.5</v>
      </c>
      <c r="O31" s="40">
        <f t="shared" si="1"/>
        <v>74486.7</v>
      </c>
      <c r="P31" s="40">
        <f t="shared" si="1"/>
        <v>67957.70000000001</v>
      </c>
      <c r="Q31" s="40">
        <f t="shared" si="1"/>
        <v>67637.3</v>
      </c>
      <c r="R31" s="28">
        <f>H31+I31+J31+K31+L31+M31+N31+O31+P31+Q31</f>
        <v>608698.6000000001</v>
      </c>
      <c r="S31" s="41"/>
    </row>
    <row r="32" spans="1:19" ht="25.5" customHeight="1">
      <c r="A32" s="85" t="s">
        <v>153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7"/>
    </row>
    <row r="33" spans="1:19" ht="54.75" customHeight="1">
      <c r="A33" s="12" t="s">
        <v>19</v>
      </c>
      <c r="B33" s="32" t="s">
        <v>154</v>
      </c>
      <c r="C33" s="32" t="s">
        <v>162</v>
      </c>
      <c r="D33" s="25" t="s">
        <v>50</v>
      </c>
      <c r="E33" s="26"/>
      <c r="F33" s="26"/>
      <c r="G33" s="26"/>
      <c r="H33" s="31">
        <v>6476.2</v>
      </c>
      <c r="I33" s="27">
        <v>6458.4</v>
      </c>
      <c r="J33" s="27">
        <v>5252.9</v>
      </c>
      <c r="K33" s="28">
        <v>3101.7</v>
      </c>
      <c r="L33" s="28">
        <v>3274.7</v>
      </c>
      <c r="M33" s="28">
        <v>694</v>
      </c>
      <c r="N33" s="55">
        <v>2136.3</v>
      </c>
      <c r="O33" s="28">
        <v>7442.6</v>
      </c>
      <c r="P33" s="55">
        <v>1915.4</v>
      </c>
      <c r="Q33" s="55">
        <v>1852.5</v>
      </c>
      <c r="R33" s="28">
        <f>H33+I33+J33+K33+L33+M33+N33+O33+P33+Q33</f>
        <v>38604.700000000004</v>
      </c>
      <c r="S33" s="29" t="s">
        <v>88</v>
      </c>
    </row>
    <row r="34" spans="1:19" ht="25.5" customHeight="1">
      <c r="A34" s="59" t="s">
        <v>114</v>
      </c>
      <c r="B34" s="60"/>
      <c r="C34" s="60"/>
      <c r="D34" s="61"/>
      <c r="E34" s="39"/>
      <c r="F34" s="39"/>
      <c r="G34" s="39"/>
      <c r="H34" s="39">
        <f aca="true" t="shared" si="2" ref="H34:Q34">H33</f>
        <v>6476.2</v>
      </c>
      <c r="I34" s="40">
        <f t="shared" si="2"/>
        <v>6458.4</v>
      </c>
      <c r="J34" s="40">
        <f t="shared" si="2"/>
        <v>5252.9</v>
      </c>
      <c r="K34" s="40">
        <f t="shared" si="2"/>
        <v>3101.7</v>
      </c>
      <c r="L34" s="40">
        <f t="shared" si="2"/>
        <v>3274.7</v>
      </c>
      <c r="M34" s="40">
        <f t="shared" si="2"/>
        <v>694</v>
      </c>
      <c r="N34" s="39">
        <f t="shared" si="2"/>
        <v>2136.3</v>
      </c>
      <c r="O34" s="39">
        <f t="shared" si="2"/>
        <v>7442.6</v>
      </c>
      <c r="P34" s="39">
        <f t="shared" si="2"/>
        <v>1915.4</v>
      </c>
      <c r="Q34" s="39">
        <f t="shared" si="2"/>
        <v>1852.5</v>
      </c>
      <c r="R34" s="28">
        <f>H34+I34+J34+K34+L34+M34+N34+O34+P34+Q34</f>
        <v>38604.700000000004</v>
      </c>
      <c r="S34" s="41"/>
    </row>
    <row r="35" spans="1:19" ht="33" customHeight="1">
      <c r="A35" s="88" t="s">
        <v>119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90"/>
    </row>
    <row r="36" spans="1:19" ht="185.25" customHeight="1">
      <c r="A36" s="12" t="s">
        <v>21</v>
      </c>
      <c r="B36" s="23" t="s">
        <v>37</v>
      </c>
      <c r="C36" s="24" t="s">
        <v>158</v>
      </c>
      <c r="D36" s="25" t="s">
        <v>50</v>
      </c>
      <c r="E36" s="26"/>
      <c r="F36" s="26"/>
      <c r="G36" s="26"/>
      <c r="H36" s="27">
        <v>1430468.8</v>
      </c>
      <c r="I36" s="27">
        <v>1767760.4</v>
      </c>
      <c r="J36" s="27">
        <v>1684329.7</v>
      </c>
      <c r="K36" s="28">
        <v>1878551.4</v>
      </c>
      <c r="L36" s="28">
        <v>1878535.4</v>
      </c>
      <c r="M36" s="28">
        <v>2118015.8</v>
      </c>
      <c r="N36" s="28">
        <v>2213337.7</v>
      </c>
      <c r="O36" s="28">
        <v>2296569.7</v>
      </c>
      <c r="P36" s="28">
        <v>2478293</v>
      </c>
      <c r="Q36" s="28">
        <v>2527996.7</v>
      </c>
      <c r="R36" s="28">
        <f aca="true" t="shared" si="3" ref="R36:R62">H36+I36+J36+K36+L36+M36+N36+O36+P36</f>
        <v>17745861.9</v>
      </c>
      <c r="S36" s="29" t="s">
        <v>88</v>
      </c>
    </row>
    <row r="37" spans="1:19" ht="270" customHeight="1">
      <c r="A37" s="12" t="s">
        <v>22</v>
      </c>
      <c r="B37" s="23" t="s">
        <v>43</v>
      </c>
      <c r="C37" s="24" t="s">
        <v>158</v>
      </c>
      <c r="D37" s="25" t="s">
        <v>50</v>
      </c>
      <c r="E37" s="26"/>
      <c r="F37" s="26"/>
      <c r="G37" s="26"/>
      <c r="H37" s="27">
        <v>1909622.4</v>
      </c>
      <c r="I37" s="27">
        <v>2220303.3</v>
      </c>
      <c r="J37" s="27">
        <v>2213608.9</v>
      </c>
      <c r="K37" s="28">
        <v>2396816.4</v>
      </c>
      <c r="L37" s="28">
        <v>2386971</v>
      </c>
      <c r="M37" s="28">
        <v>2608882.2</v>
      </c>
      <c r="N37" s="28">
        <v>2761224.8</v>
      </c>
      <c r="O37" s="28">
        <v>2607176.1</v>
      </c>
      <c r="P37" s="28">
        <v>2687519</v>
      </c>
      <c r="Q37" s="28">
        <v>2738854</v>
      </c>
      <c r="R37" s="28">
        <f t="shared" si="3"/>
        <v>21792124.1</v>
      </c>
      <c r="S37" s="29" t="s">
        <v>88</v>
      </c>
    </row>
    <row r="38" spans="1:19" ht="346.5" customHeight="1">
      <c r="A38" s="12" t="s">
        <v>23</v>
      </c>
      <c r="B38" s="23" t="s">
        <v>155</v>
      </c>
      <c r="C38" s="24" t="s">
        <v>158</v>
      </c>
      <c r="D38" s="25" t="s">
        <v>50</v>
      </c>
      <c r="E38" s="26"/>
      <c r="F38" s="26"/>
      <c r="G38" s="26"/>
      <c r="H38" s="31">
        <v>116.9</v>
      </c>
      <c r="I38" s="27">
        <v>143.8</v>
      </c>
      <c r="J38" s="27">
        <v>273.1</v>
      </c>
      <c r="K38" s="28">
        <v>326.4</v>
      </c>
      <c r="L38" s="28">
        <v>304.1</v>
      </c>
      <c r="M38" s="28">
        <v>336.1</v>
      </c>
      <c r="N38" s="28">
        <v>316.3</v>
      </c>
      <c r="O38" s="28">
        <v>243.6</v>
      </c>
      <c r="P38" s="28">
        <v>122.7</v>
      </c>
      <c r="Q38" s="28">
        <v>118.3</v>
      </c>
      <c r="R38" s="28">
        <f t="shared" si="3"/>
        <v>2183</v>
      </c>
      <c r="S38" s="29" t="s">
        <v>88</v>
      </c>
    </row>
    <row r="39" spans="1:19" ht="339.75" customHeight="1">
      <c r="A39" s="12" t="s">
        <v>24</v>
      </c>
      <c r="B39" s="23" t="s">
        <v>38</v>
      </c>
      <c r="C39" s="24" t="s">
        <v>158</v>
      </c>
      <c r="D39" s="25" t="s">
        <v>50</v>
      </c>
      <c r="E39" s="26"/>
      <c r="F39" s="26"/>
      <c r="G39" s="26"/>
      <c r="H39" s="31">
        <v>2613.7</v>
      </c>
      <c r="I39" s="27">
        <v>2917.6</v>
      </c>
      <c r="J39" s="27">
        <v>3651.2</v>
      </c>
      <c r="K39" s="28">
        <v>3380.1</v>
      </c>
      <c r="L39" s="28">
        <v>3200</v>
      </c>
      <c r="M39" s="28">
        <v>4700</v>
      </c>
      <c r="N39" s="27">
        <v>4540</v>
      </c>
      <c r="O39" s="28">
        <v>3461.2</v>
      </c>
      <c r="P39" s="28">
        <v>755.6</v>
      </c>
      <c r="Q39" s="28">
        <v>735.5</v>
      </c>
      <c r="R39" s="28">
        <f t="shared" si="3"/>
        <v>29219.399999999998</v>
      </c>
      <c r="S39" s="29" t="s">
        <v>88</v>
      </c>
    </row>
    <row r="40" spans="1:19" ht="177.75" customHeight="1">
      <c r="A40" s="12" t="s">
        <v>25</v>
      </c>
      <c r="B40" s="23" t="s">
        <v>39</v>
      </c>
      <c r="C40" s="24" t="s">
        <v>147</v>
      </c>
      <c r="D40" s="25" t="s">
        <v>50</v>
      </c>
      <c r="E40" s="26"/>
      <c r="F40" s="26"/>
      <c r="G40" s="26"/>
      <c r="H40" s="31">
        <v>8530.6</v>
      </c>
      <c r="I40" s="27">
        <v>8342</v>
      </c>
      <c r="J40" s="27">
        <v>7875.8</v>
      </c>
      <c r="K40" s="28">
        <v>8049.8</v>
      </c>
      <c r="L40" s="28">
        <v>8570.1</v>
      </c>
      <c r="M40" s="28">
        <v>8160</v>
      </c>
      <c r="N40" s="27">
        <v>0</v>
      </c>
      <c r="O40" s="28">
        <v>0</v>
      </c>
      <c r="P40" s="28">
        <v>0</v>
      </c>
      <c r="Q40" s="28">
        <v>0</v>
      </c>
      <c r="R40" s="28">
        <f t="shared" si="3"/>
        <v>49528.299999999996</v>
      </c>
      <c r="S40" s="29" t="s">
        <v>88</v>
      </c>
    </row>
    <row r="41" spans="1:19" ht="273" customHeight="1">
      <c r="A41" s="12" t="s">
        <v>26</v>
      </c>
      <c r="B41" s="23" t="s">
        <v>40</v>
      </c>
      <c r="C41" s="24" t="s">
        <v>158</v>
      </c>
      <c r="D41" s="25" t="s">
        <v>50</v>
      </c>
      <c r="E41" s="26"/>
      <c r="F41" s="26"/>
      <c r="G41" s="26"/>
      <c r="H41" s="31">
        <v>6407.8</v>
      </c>
      <c r="I41" s="27">
        <v>6826.9</v>
      </c>
      <c r="J41" s="27">
        <v>8955.2</v>
      </c>
      <c r="K41" s="28">
        <v>8183.2</v>
      </c>
      <c r="L41" s="27">
        <v>7327.3</v>
      </c>
      <c r="M41" s="28">
        <v>8031.3</v>
      </c>
      <c r="N41" s="28">
        <v>8513.4</v>
      </c>
      <c r="O41" s="28">
        <v>6772</v>
      </c>
      <c r="P41" s="28">
        <v>1946.6</v>
      </c>
      <c r="Q41" s="28">
        <v>1963</v>
      </c>
      <c r="R41" s="28">
        <f t="shared" si="3"/>
        <v>62963.700000000004</v>
      </c>
      <c r="S41" s="29" t="s">
        <v>88</v>
      </c>
    </row>
    <row r="42" spans="1:19" ht="168" customHeight="1">
      <c r="A42" s="12" t="s">
        <v>27</v>
      </c>
      <c r="B42" s="23" t="s">
        <v>111</v>
      </c>
      <c r="C42" s="24" t="s">
        <v>158</v>
      </c>
      <c r="D42" s="25" t="s">
        <v>50</v>
      </c>
      <c r="E42" s="26"/>
      <c r="F42" s="26"/>
      <c r="G42" s="26"/>
      <c r="H42" s="31">
        <v>3986.5</v>
      </c>
      <c r="I42" s="27">
        <v>3212</v>
      </c>
      <c r="J42" s="27">
        <v>3450.6</v>
      </c>
      <c r="K42" s="28">
        <v>3868.8</v>
      </c>
      <c r="L42" s="28">
        <v>4123.8</v>
      </c>
      <c r="M42" s="28">
        <v>4002</v>
      </c>
      <c r="N42" s="28">
        <v>3425.6</v>
      </c>
      <c r="O42" s="28">
        <v>2063.3</v>
      </c>
      <c r="P42" s="28">
        <v>0</v>
      </c>
      <c r="Q42" s="28">
        <v>0</v>
      </c>
      <c r="R42" s="28">
        <f t="shared" si="3"/>
        <v>28132.6</v>
      </c>
      <c r="S42" s="29" t="s">
        <v>88</v>
      </c>
    </row>
    <row r="43" spans="1:19" ht="284.25" customHeight="1">
      <c r="A43" s="12" t="s">
        <v>28</v>
      </c>
      <c r="B43" s="23" t="s">
        <v>41</v>
      </c>
      <c r="C43" s="24" t="s">
        <v>158</v>
      </c>
      <c r="D43" s="25" t="s">
        <v>50</v>
      </c>
      <c r="E43" s="26"/>
      <c r="F43" s="26"/>
      <c r="G43" s="26"/>
      <c r="H43" s="31">
        <v>92760.5</v>
      </c>
      <c r="I43" s="27">
        <v>136225.6</v>
      </c>
      <c r="J43" s="27">
        <v>153780</v>
      </c>
      <c r="K43" s="28">
        <v>176935.2</v>
      </c>
      <c r="L43" s="28">
        <v>203278.6</v>
      </c>
      <c r="M43" s="28">
        <v>144599</v>
      </c>
      <c r="N43" s="28">
        <v>193636.5</v>
      </c>
      <c r="O43" s="28">
        <v>142855.5</v>
      </c>
      <c r="P43" s="28">
        <v>51982.2</v>
      </c>
      <c r="Q43" s="28">
        <v>51193.7</v>
      </c>
      <c r="R43" s="28">
        <f t="shared" si="3"/>
        <v>1296053.0999999999</v>
      </c>
      <c r="S43" s="29" t="s">
        <v>88</v>
      </c>
    </row>
    <row r="44" spans="1:19" ht="204.75" customHeight="1">
      <c r="A44" s="12" t="s">
        <v>29</v>
      </c>
      <c r="B44" s="23" t="s">
        <v>101</v>
      </c>
      <c r="C44" s="24" t="s">
        <v>147</v>
      </c>
      <c r="D44" s="25" t="s">
        <v>50</v>
      </c>
      <c r="E44" s="26"/>
      <c r="F44" s="26"/>
      <c r="G44" s="26"/>
      <c r="H44" s="31">
        <v>10863.8</v>
      </c>
      <c r="I44" s="27">
        <v>11531.8</v>
      </c>
      <c r="J44" s="27">
        <v>12651.1</v>
      </c>
      <c r="K44" s="28">
        <v>13226.4</v>
      </c>
      <c r="L44" s="28">
        <v>18090.8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f t="shared" si="3"/>
        <v>66363.9</v>
      </c>
      <c r="S44" s="29" t="s">
        <v>88</v>
      </c>
    </row>
    <row r="45" spans="1:19" ht="270" customHeight="1">
      <c r="A45" s="12" t="s">
        <v>30</v>
      </c>
      <c r="B45" s="23" t="s">
        <v>42</v>
      </c>
      <c r="C45" s="24" t="s">
        <v>158</v>
      </c>
      <c r="D45" s="25" t="s">
        <v>50</v>
      </c>
      <c r="E45" s="26"/>
      <c r="F45" s="26"/>
      <c r="G45" s="26"/>
      <c r="H45" s="31">
        <v>1775.5</v>
      </c>
      <c r="I45" s="27">
        <v>369.3</v>
      </c>
      <c r="J45" s="27">
        <v>2450.6</v>
      </c>
      <c r="K45" s="28">
        <v>2784.2</v>
      </c>
      <c r="L45" s="28">
        <v>3227.1</v>
      </c>
      <c r="M45" s="28">
        <v>3801.4</v>
      </c>
      <c r="N45" s="28">
        <v>3511.3</v>
      </c>
      <c r="O45" s="28">
        <v>2466.5</v>
      </c>
      <c r="P45" s="28">
        <v>25.6</v>
      </c>
      <c r="Q45" s="28">
        <v>24.6</v>
      </c>
      <c r="R45" s="28">
        <f t="shared" si="3"/>
        <v>20411.499999999996</v>
      </c>
      <c r="S45" s="29" t="s">
        <v>88</v>
      </c>
    </row>
    <row r="46" spans="1:19" ht="91.5" customHeight="1">
      <c r="A46" s="12" t="s">
        <v>57</v>
      </c>
      <c r="B46" s="23" t="s">
        <v>51</v>
      </c>
      <c r="C46" s="32" t="s">
        <v>53</v>
      </c>
      <c r="D46" s="25" t="s">
        <v>50</v>
      </c>
      <c r="E46" s="26"/>
      <c r="F46" s="26"/>
      <c r="G46" s="26"/>
      <c r="H46" s="31">
        <v>0</v>
      </c>
      <c r="I46" s="27">
        <v>8000</v>
      </c>
      <c r="J46" s="27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f t="shared" si="3"/>
        <v>8000</v>
      </c>
      <c r="S46" s="42" t="s">
        <v>0</v>
      </c>
    </row>
    <row r="47" spans="1:19" ht="90" customHeight="1">
      <c r="A47" s="12" t="s">
        <v>58</v>
      </c>
      <c r="B47" s="23" t="s">
        <v>45</v>
      </c>
      <c r="C47" s="24" t="s">
        <v>158</v>
      </c>
      <c r="D47" s="25"/>
      <c r="E47" s="26"/>
      <c r="F47" s="26"/>
      <c r="G47" s="26"/>
      <c r="H47" s="31">
        <v>688.3</v>
      </c>
      <c r="I47" s="27">
        <v>908.2</v>
      </c>
      <c r="J47" s="27">
        <v>1053.4</v>
      </c>
      <c r="K47" s="28">
        <v>1154.7</v>
      </c>
      <c r="L47" s="28">
        <v>1335.3</v>
      </c>
      <c r="M47" s="27">
        <v>880.3</v>
      </c>
      <c r="N47" s="28">
        <v>1398.5</v>
      </c>
      <c r="O47" s="28">
        <v>1121.7</v>
      </c>
      <c r="P47" s="28">
        <v>296.3</v>
      </c>
      <c r="Q47" s="28">
        <v>292.9</v>
      </c>
      <c r="R47" s="28">
        <f t="shared" si="3"/>
        <v>8836.7</v>
      </c>
      <c r="S47" s="29" t="s">
        <v>88</v>
      </c>
    </row>
    <row r="48" spans="1:19" ht="95.25" customHeight="1">
      <c r="A48" s="12" t="s">
        <v>59</v>
      </c>
      <c r="B48" s="23" t="s">
        <v>95</v>
      </c>
      <c r="C48" s="32" t="s">
        <v>100</v>
      </c>
      <c r="D48" s="25" t="s">
        <v>50</v>
      </c>
      <c r="E48" s="26"/>
      <c r="F48" s="26"/>
      <c r="G48" s="26"/>
      <c r="H48" s="31">
        <v>38.1</v>
      </c>
      <c r="I48" s="27">
        <v>0</v>
      </c>
      <c r="J48" s="27">
        <f>J49+J50</f>
        <v>1641.5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f t="shared" si="3"/>
        <v>1679.6</v>
      </c>
      <c r="S48" s="29" t="s">
        <v>88</v>
      </c>
    </row>
    <row r="49" spans="1:19" ht="114.75" customHeight="1">
      <c r="A49" s="12" t="s">
        <v>76</v>
      </c>
      <c r="B49" s="23" t="s">
        <v>102</v>
      </c>
      <c r="C49" s="32" t="s">
        <v>55</v>
      </c>
      <c r="D49" s="25" t="s">
        <v>50</v>
      </c>
      <c r="E49" s="26"/>
      <c r="F49" s="26"/>
      <c r="G49" s="26"/>
      <c r="H49" s="31">
        <v>0</v>
      </c>
      <c r="I49" s="27">
        <v>0</v>
      </c>
      <c r="J49" s="27">
        <v>1094.3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f t="shared" si="3"/>
        <v>1094.3</v>
      </c>
      <c r="S49" s="29" t="s">
        <v>88</v>
      </c>
    </row>
    <row r="50" spans="1:19" ht="108" customHeight="1">
      <c r="A50" s="12" t="s">
        <v>77</v>
      </c>
      <c r="B50" s="23" t="s">
        <v>104</v>
      </c>
      <c r="C50" s="32" t="s">
        <v>55</v>
      </c>
      <c r="D50" s="25" t="s">
        <v>50</v>
      </c>
      <c r="E50" s="26"/>
      <c r="F50" s="26"/>
      <c r="G50" s="26"/>
      <c r="H50" s="31">
        <v>0</v>
      </c>
      <c r="I50" s="27">
        <v>0</v>
      </c>
      <c r="J50" s="27">
        <v>547.2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f t="shared" si="3"/>
        <v>547.2</v>
      </c>
      <c r="S50" s="29" t="s">
        <v>88</v>
      </c>
    </row>
    <row r="51" spans="1:19" ht="112.5" customHeight="1">
      <c r="A51" s="12" t="s">
        <v>60</v>
      </c>
      <c r="B51" s="43" t="s">
        <v>96</v>
      </c>
      <c r="C51" s="32" t="s">
        <v>148</v>
      </c>
      <c r="D51" s="25" t="s">
        <v>50</v>
      </c>
      <c r="E51" s="26"/>
      <c r="F51" s="26"/>
      <c r="G51" s="26"/>
      <c r="H51" s="31">
        <v>1531.3</v>
      </c>
      <c r="I51" s="27"/>
      <c r="J51" s="27">
        <v>449.5</v>
      </c>
      <c r="K51" s="28"/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f t="shared" si="3"/>
        <v>1980.8</v>
      </c>
      <c r="S51" s="29" t="s">
        <v>88</v>
      </c>
    </row>
    <row r="52" spans="1:19" ht="92.25" customHeight="1">
      <c r="A52" s="12" t="s">
        <v>61</v>
      </c>
      <c r="B52" s="23" t="s">
        <v>68</v>
      </c>
      <c r="C52" s="34" t="s">
        <v>55</v>
      </c>
      <c r="D52" s="25" t="s">
        <v>50</v>
      </c>
      <c r="E52" s="26"/>
      <c r="F52" s="26"/>
      <c r="G52" s="26"/>
      <c r="H52" s="31">
        <v>0</v>
      </c>
      <c r="I52" s="27">
        <v>0</v>
      </c>
      <c r="J52" s="27">
        <v>1736.1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f t="shared" si="3"/>
        <v>1736.1</v>
      </c>
      <c r="S52" s="29" t="s">
        <v>88</v>
      </c>
    </row>
    <row r="53" spans="1:19" ht="148.5" customHeight="1">
      <c r="A53" s="12" t="s">
        <v>69</v>
      </c>
      <c r="B53" s="23" t="s">
        <v>93</v>
      </c>
      <c r="C53" s="34" t="s">
        <v>55</v>
      </c>
      <c r="D53" s="25" t="s">
        <v>50</v>
      </c>
      <c r="E53" s="26"/>
      <c r="F53" s="26"/>
      <c r="G53" s="26"/>
      <c r="H53" s="31">
        <v>0</v>
      </c>
      <c r="I53" s="27">
        <v>0</v>
      </c>
      <c r="J53" s="27">
        <v>8000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f t="shared" si="3"/>
        <v>8000</v>
      </c>
      <c r="S53" s="29" t="s">
        <v>88</v>
      </c>
    </row>
    <row r="54" spans="1:19" ht="141" customHeight="1">
      <c r="A54" s="12" t="s">
        <v>84</v>
      </c>
      <c r="B54" s="16" t="s">
        <v>94</v>
      </c>
      <c r="C54" s="32" t="s">
        <v>108</v>
      </c>
      <c r="D54" s="25" t="s">
        <v>50</v>
      </c>
      <c r="E54" s="26"/>
      <c r="F54" s="26"/>
      <c r="G54" s="26"/>
      <c r="H54" s="31"/>
      <c r="I54" s="27"/>
      <c r="J54" s="27">
        <v>1000</v>
      </c>
      <c r="K54" s="28">
        <v>3000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f t="shared" si="3"/>
        <v>4000</v>
      </c>
      <c r="S54" s="29" t="s">
        <v>88</v>
      </c>
    </row>
    <row r="55" spans="1:19" ht="95.25" customHeight="1">
      <c r="A55" s="12" t="s">
        <v>107</v>
      </c>
      <c r="B55" s="35" t="s">
        <v>106</v>
      </c>
      <c r="C55" s="32" t="s">
        <v>82</v>
      </c>
      <c r="D55" s="25" t="s">
        <v>50</v>
      </c>
      <c r="E55" s="26"/>
      <c r="F55" s="26"/>
      <c r="G55" s="26"/>
      <c r="H55" s="31"/>
      <c r="I55" s="27"/>
      <c r="J55" s="27"/>
      <c r="K55" s="28">
        <v>5425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f t="shared" si="3"/>
        <v>5425</v>
      </c>
      <c r="S55" s="29" t="s">
        <v>88</v>
      </c>
    </row>
    <row r="56" spans="1:19" ht="369" customHeight="1">
      <c r="A56" s="12" t="s">
        <v>109</v>
      </c>
      <c r="B56" s="35" t="s">
        <v>110</v>
      </c>
      <c r="C56" s="32" t="s">
        <v>156</v>
      </c>
      <c r="D56" s="25" t="s">
        <v>50</v>
      </c>
      <c r="E56" s="26"/>
      <c r="F56" s="26"/>
      <c r="G56" s="26"/>
      <c r="H56" s="31"/>
      <c r="I56" s="27"/>
      <c r="J56" s="27"/>
      <c r="K56" s="28">
        <v>21518.3</v>
      </c>
      <c r="L56" s="28">
        <v>0</v>
      </c>
      <c r="M56" s="28">
        <v>0</v>
      </c>
      <c r="N56" s="28">
        <v>17937.1</v>
      </c>
      <c r="O56" s="28">
        <v>0</v>
      </c>
      <c r="P56" s="28">
        <v>0</v>
      </c>
      <c r="Q56" s="28">
        <v>0</v>
      </c>
      <c r="R56" s="28">
        <f t="shared" si="3"/>
        <v>39455.399999999994</v>
      </c>
      <c r="S56" s="29" t="s">
        <v>88</v>
      </c>
    </row>
    <row r="57" spans="1:19" ht="96" customHeight="1">
      <c r="A57" s="17" t="s">
        <v>112</v>
      </c>
      <c r="B57" s="36" t="s">
        <v>113</v>
      </c>
      <c r="C57" s="32" t="s">
        <v>82</v>
      </c>
      <c r="D57" s="25" t="s">
        <v>50</v>
      </c>
      <c r="E57" s="26"/>
      <c r="F57" s="26"/>
      <c r="G57" s="26"/>
      <c r="H57" s="31"/>
      <c r="I57" s="27"/>
      <c r="J57" s="27"/>
      <c r="K57" s="27">
        <v>2280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8">
        <f t="shared" si="3"/>
        <v>2280</v>
      </c>
      <c r="S57" s="29" t="s">
        <v>88</v>
      </c>
    </row>
    <row r="58" spans="1:19" ht="184.5" customHeight="1">
      <c r="A58" s="17" t="s">
        <v>120</v>
      </c>
      <c r="B58" s="18" t="s">
        <v>126</v>
      </c>
      <c r="C58" s="32" t="s">
        <v>163</v>
      </c>
      <c r="D58" s="25" t="s">
        <v>50</v>
      </c>
      <c r="E58" s="26"/>
      <c r="F58" s="26"/>
      <c r="G58" s="26"/>
      <c r="H58" s="31"/>
      <c r="I58" s="27"/>
      <c r="J58" s="27"/>
      <c r="K58" s="27"/>
      <c r="L58" s="27">
        <v>798.6</v>
      </c>
      <c r="M58" s="27">
        <v>3126.9</v>
      </c>
      <c r="N58" s="27">
        <v>5482.4</v>
      </c>
      <c r="O58" s="27">
        <v>9709.5</v>
      </c>
      <c r="P58" s="27">
        <v>893.4</v>
      </c>
      <c r="Q58" s="27">
        <v>898</v>
      </c>
      <c r="R58" s="28">
        <f t="shared" si="3"/>
        <v>20010.800000000003</v>
      </c>
      <c r="S58" s="29" t="s">
        <v>88</v>
      </c>
    </row>
    <row r="59" spans="1:19" ht="387.75" customHeight="1">
      <c r="A59" s="17" t="s">
        <v>134</v>
      </c>
      <c r="B59" s="23" t="s">
        <v>135</v>
      </c>
      <c r="C59" s="25" t="s">
        <v>164</v>
      </c>
      <c r="D59" s="25" t="s">
        <v>50</v>
      </c>
      <c r="E59" s="26"/>
      <c r="F59" s="26"/>
      <c r="G59" s="26"/>
      <c r="H59" s="31"/>
      <c r="I59" s="27"/>
      <c r="J59" s="27"/>
      <c r="K59" s="27"/>
      <c r="L59" s="27"/>
      <c r="M59" s="28">
        <v>0</v>
      </c>
      <c r="N59" s="28">
        <v>25531.1</v>
      </c>
      <c r="O59" s="28">
        <v>23231.6</v>
      </c>
      <c r="P59" s="28">
        <v>981.6</v>
      </c>
      <c r="Q59" s="28">
        <v>986.1</v>
      </c>
      <c r="R59" s="28">
        <f t="shared" si="3"/>
        <v>49744.299999999996</v>
      </c>
      <c r="S59" s="29" t="s">
        <v>88</v>
      </c>
    </row>
    <row r="60" spans="1:19" ht="91.5" customHeight="1">
      <c r="A60" s="19" t="s">
        <v>138</v>
      </c>
      <c r="B60" s="44" t="s">
        <v>139</v>
      </c>
      <c r="C60" s="32" t="s">
        <v>133</v>
      </c>
      <c r="D60" s="25" t="s">
        <v>50</v>
      </c>
      <c r="E60" s="26"/>
      <c r="F60" s="26"/>
      <c r="G60" s="26"/>
      <c r="H60" s="31"/>
      <c r="I60" s="27"/>
      <c r="J60" s="27"/>
      <c r="K60" s="27"/>
      <c r="L60" s="27"/>
      <c r="M60" s="28">
        <v>18000</v>
      </c>
      <c r="N60" s="28">
        <v>0</v>
      </c>
      <c r="O60" s="28">
        <v>0</v>
      </c>
      <c r="P60" s="28">
        <v>0</v>
      </c>
      <c r="Q60" s="28">
        <v>0</v>
      </c>
      <c r="R60" s="28">
        <f t="shared" si="3"/>
        <v>18000</v>
      </c>
      <c r="S60" s="29" t="s">
        <v>88</v>
      </c>
    </row>
    <row r="61" spans="1:19" ht="152.25" customHeight="1">
      <c r="A61" s="19" t="s">
        <v>149</v>
      </c>
      <c r="B61" s="23" t="s">
        <v>150</v>
      </c>
      <c r="C61" s="32" t="s">
        <v>165</v>
      </c>
      <c r="D61" s="25" t="s">
        <v>50</v>
      </c>
      <c r="E61" s="26"/>
      <c r="F61" s="26"/>
      <c r="G61" s="26"/>
      <c r="H61" s="31">
        <v>0</v>
      </c>
      <c r="I61" s="27">
        <v>0</v>
      </c>
      <c r="J61" s="27">
        <v>0</v>
      </c>
      <c r="K61" s="27">
        <v>0</v>
      </c>
      <c r="L61" s="27">
        <v>0</v>
      </c>
      <c r="M61" s="28">
        <v>0</v>
      </c>
      <c r="N61" s="27">
        <v>8625.6</v>
      </c>
      <c r="O61" s="28">
        <v>10333.3</v>
      </c>
      <c r="P61" s="28">
        <v>1608.2</v>
      </c>
      <c r="Q61" s="28">
        <v>1658.7</v>
      </c>
      <c r="R61" s="28">
        <f t="shared" si="3"/>
        <v>20567.100000000002</v>
      </c>
      <c r="S61" s="29" t="s">
        <v>88</v>
      </c>
    </row>
    <row r="62" spans="1:19" ht="36" customHeight="1">
      <c r="A62" s="9"/>
      <c r="B62" s="45" t="s">
        <v>114</v>
      </c>
      <c r="C62" s="46"/>
      <c r="D62" s="47"/>
      <c r="E62" s="39"/>
      <c r="F62" s="39"/>
      <c r="G62" s="39"/>
      <c r="H62" s="48">
        <f>SUM(H36:H53)</f>
        <v>3469404.1999999997</v>
      </c>
      <c r="I62" s="48">
        <f>SUM(I36:I53)</f>
        <v>4166540.8999999994</v>
      </c>
      <c r="J62" s="48">
        <f>SUM(J36:J54)-J49-J50</f>
        <v>4104906.7</v>
      </c>
      <c r="K62" s="48">
        <f>SUM(K36:K58)-K49-K50</f>
        <v>4525499.9</v>
      </c>
      <c r="L62" s="48">
        <f>SUM(L36:L58)-L49-L50</f>
        <v>4515762.099999998</v>
      </c>
      <c r="M62" s="48">
        <f>SUM(M36:M60)-M49-M50</f>
        <v>4922535</v>
      </c>
      <c r="N62" s="48">
        <f>SUM(N36:N61)-N49-N50</f>
        <v>5247480.299999999</v>
      </c>
      <c r="O62" s="48">
        <f>SUM(O36:O61)-O49-O50</f>
        <v>5106004</v>
      </c>
      <c r="P62" s="48">
        <f>SUM(P36:P61)-P49-P50</f>
        <v>5224424.199999999</v>
      </c>
      <c r="Q62" s="48">
        <f>SUM(Q36:Q61)-Q49-Q50</f>
        <v>5324721.5</v>
      </c>
      <c r="R62" s="28">
        <f t="shared" si="3"/>
        <v>41282557.3</v>
      </c>
      <c r="S62" s="49"/>
    </row>
    <row r="63" spans="1:19" ht="36" customHeight="1">
      <c r="A63" s="80" t="s">
        <v>116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2"/>
    </row>
    <row r="64" spans="1:19" ht="95.25" customHeight="1">
      <c r="A64" s="12" t="s">
        <v>72</v>
      </c>
      <c r="B64" s="23" t="s">
        <v>95</v>
      </c>
      <c r="C64" s="32" t="s">
        <v>137</v>
      </c>
      <c r="D64" s="25" t="s">
        <v>50</v>
      </c>
      <c r="E64" s="26"/>
      <c r="F64" s="26"/>
      <c r="G64" s="26"/>
      <c r="H64" s="50">
        <v>0</v>
      </c>
      <c r="I64" s="33">
        <v>0</v>
      </c>
      <c r="J64" s="33">
        <f>J65+J66</f>
        <v>4018.7</v>
      </c>
      <c r="K64" s="50">
        <v>0</v>
      </c>
      <c r="L64" s="50">
        <v>1777.9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33">
        <f>H64+I64+J64+K64+L64+M64+N64+O64+P64+Q64</f>
        <v>5796.6</v>
      </c>
      <c r="S64" s="29" t="s">
        <v>88</v>
      </c>
    </row>
    <row r="65" spans="1:19" ht="115.5" customHeight="1">
      <c r="A65" s="12" t="s">
        <v>80</v>
      </c>
      <c r="B65" s="23" t="s">
        <v>102</v>
      </c>
      <c r="C65" s="32" t="s">
        <v>137</v>
      </c>
      <c r="D65" s="25" t="s">
        <v>50</v>
      </c>
      <c r="E65" s="26"/>
      <c r="F65" s="26"/>
      <c r="G65" s="26"/>
      <c r="H65" s="50">
        <v>0</v>
      </c>
      <c r="I65" s="33">
        <v>0</v>
      </c>
      <c r="J65" s="33">
        <v>2679.2</v>
      </c>
      <c r="K65" s="50">
        <v>0</v>
      </c>
      <c r="L65" s="33">
        <v>1777.9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33">
        <f aca="true" t="shared" si="4" ref="R65:R73">H65+I65+J65+K65+L65+M65+N65+O65+P65+Q65</f>
        <v>4457.1</v>
      </c>
      <c r="S65" s="29" t="s">
        <v>88</v>
      </c>
    </row>
    <row r="66" spans="1:19" ht="113.25" customHeight="1">
      <c r="A66" s="12" t="s">
        <v>81</v>
      </c>
      <c r="B66" s="23" t="s">
        <v>103</v>
      </c>
      <c r="C66" s="34" t="s">
        <v>55</v>
      </c>
      <c r="D66" s="25" t="s">
        <v>50</v>
      </c>
      <c r="E66" s="26"/>
      <c r="F66" s="26"/>
      <c r="G66" s="26"/>
      <c r="H66" s="50">
        <v>0</v>
      </c>
      <c r="I66" s="33">
        <v>0</v>
      </c>
      <c r="J66" s="33">
        <v>1339.5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33">
        <f t="shared" si="4"/>
        <v>1339.5</v>
      </c>
      <c r="S66" s="29" t="s">
        <v>88</v>
      </c>
    </row>
    <row r="67" spans="1:19" ht="113.25" customHeight="1">
      <c r="A67" s="12" t="s">
        <v>71</v>
      </c>
      <c r="B67" s="23" t="s">
        <v>127</v>
      </c>
      <c r="C67" s="32" t="s">
        <v>55</v>
      </c>
      <c r="D67" s="25" t="s">
        <v>50</v>
      </c>
      <c r="E67" s="26"/>
      <c r="F67" s="26"/>
      <c r="G67" s="26"/>
      <c r="H67" s="50">
        <v>0</v>
      </c>
      <c r="I67" s="33">
        <v>0</v>
      </c>
      <c r="J67" s="33">
        <v>1100.5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33">
        <f t="shared" si="4"/>
        <v>1100.5</v>
      </c>
      <c r="S67" s="29" t="s">
        <v>88</v>
      </c>
    </row>
    <row r="68" spans="1:19" ht="109.5" customHeight="1">
      <c r="A68" s="17" t="s">
        <v>121</v>
      </c>
      <c r="B68" s="16" t="s">
        <v>92</v>
      </c>
      <c r="C68" s="34" t="s">
        <v>117</v>
      </c>
      <c r="D68" s="25" t="s">
        <v>50</v>
      </c>
      <c r="E68" s="26"/>
      <c r="F68" s="26"/>
      <c r="G68" s="26"/>
      <c r="H68" s="50"/>
      <c r="I68" s="33"/>
      <c r="J68" s="33"/>
      <c r="K68" s="50"/>
      <c r="L68" s="50">
        <v>526.3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33">
        <f t="shared" si="4"/>
        <v>526.3</v>
      </c>
      <c r="S68" s="29" t="s">
        <v>88</v>
      </c>
    </row>
    <row r="69" spans="1:19" ht="53.25" customHeight="1">
      <c r="A69" s="17" t="s">
        <v>122</v>
      </c>
      <c r="B69" s="23" t="s">
        <v>115</v>
      </c>
      <c r="C69" s="34" t="s">
        <v>117</v>
      </c>
      <c r="D69" s="25" t="s">
        <v>50</v>
      </c>
      <c r="E69" s="26"/>
      <c r="F69" s="26"/>
      <c r="G69" s="26"/>
      <c r="H69" s="50"/>
      <c r="I69" s="33"/>
      <c r="J69" s="33"/>
      <c r="K69" s="50"/>
      <c r="L69" s="50">
        <v>832.8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33">
        <f t="shared" si="4"/>
        <v>832.8</v>
      </c>
      <c r="S69" s="29" t="s">
        <v>88</v>
      </c>
    </row>
    <row r="70" spans="1:19" ht="83.25" customHeight="1">
      <c r="A70" s="17" t="s">
        <v>131</v>
      </c>
      <c r="B70" s="23" t="s">
        <v>132</v>
      </c>
      <c r="C70" s="34" t="s">
        <v>133</v>
      </c>
      <c r="D70" s="25" t="s">
        <v>50</v>
      </c>
      <c r="E70" s="26"/>
      <c r="F70" s="26"/>
      <c r="G70" s="26"/>
      <c r="H70" s="50"/>
      <c r="I70" s="33"/>
      <c r="J70" s="33"/>
      <c r="K70" s="50"/>
      <c r="L70" s="50"/>
      <c r="M70" s="50">
        <v>3294</v>
      </c>
      <c r="N70" s="50">
        <v>0</v>
      </c>
      <c r="O70" s="50">
        <v>0</v>
      </c>
      <c r="P70" s="50">
        <v>0</v>
      </c>
      <c r="Q70" s="50">
        <v>0</v>
      </c>
      <c r="R70" s="33">
        <f t="shared" si="4"/>
        <v>3294</v>
      </c>
      <c r="S70" s="29" t="s">
        <v>88</v>
      </c>
    </row>
    <row r="71" spans="1:19" ht="111" customHeight="1">
      <c r="A71" s="17" t="s">
        <v>140</v>
      </c>
      <c r="B71" s="36" t="s">
        <v>141</v>
      </c>
      <c r="C71" s="32" t="s">
        <v>144</v>
      </c>
      <c r="D71" s="25" t="s">
        <v>50</v>
      </c>
      <c r="E71" s="26"/>
      <c r="F71" s="26"/>
      <c r="G71" s="26"/>
      <c r="H71" s="50"/>
      <c r="I71" s="33"/>
      <c r="J71" s="33"/>
      <c r="K71" s="50"/>
      <c r="L71" s="50"/>
      <c r="M71" s="50">
        <v>6406.6</v>
      </c>
      <c r="N71" s="50">
        <v>41.5</v>
      </c>
      <c r="O71" s="50">
        <v>0</v>
      </c>
      <c r="P71" s="50">
        <v>0</v>
      </c>
      <c r="Q71" s="50">
        <v>0</v>
      </c>
      <c r="R71" s="33">
        <f t="shared" si="4"/>
        <v>6448.1</v>
      </c>
      <c r="S71" s="29" t="s">
        <v>88</v>
      </c>
    </row>
    <row r="72" spans="1:19" ht="36" customHeight="1">
      <c r="A72" s="9"/>
      <c r="B72" s="45" t="s">
        <v>114</v>
      </c>
      <c r="C72" s="46"/>
      <c r="D72" s="47"/>
      <c r="E72" s="39"/>
      <c r="F72" s="39"/>
      <c r="G72" s="39"/>
      <c r="H72" s="51">
        <v>0</v>
      </c>
      <c r="I72" s="51">
        <v>0</v>
      </c>
      <c r="J72" s="52">
        <f>J64+J67</f>
        <v>5119.2</v>
      </c>
      <c r="K72" s="52">
        <f>K64+K67</f>
        <v>0</v>
      </c>
      <c r="L72" s="52">
        <f>L64+L67+L69+L68</f>
        <v>3137</v>
      </c>
      <c r="M72" s="52">
        <f>M64+M67+M69+M68+M70+M71</f>
        <v>9700.6</v>
      </c>
      <c r="N72" s="52">
        <f>N64+N67+N69+N68+N70+N71</f>
        <v>41.5</v>
      </c>
      <c r="O72" s="52">
        <f>O64+O67+O69+O68+O70+O71</f>
        <v>0</v>
      </c>
      <c r="P72" s="52">
        <f>P64+P67+P69+P68+P70+P71</f>
        <v>0</v>
      </c>
      <c r="Q72" s="52">
        <f>Q64+Q67+Q69+Q68+Q70+Q71</f>
        <v>0</v>
      </c>
      <c r="R72" s="52">
        <f t="shared" si="4"/>
        <v>17998.300000000003</v>
      </c>
      <c r="S72" s="49"/>
    </row>
    <row r="73" spans="1:20" s="3" customFormat="1" ht="33" customHeight="1">
      <c r="A73" s="10"/>
      <c r="B73" s="53" t="s">
        <v>20</v>
      </c>
      <c r="C73" s="46"/>
      <c r="D73" s="54"/>
      <c r="E73" s="54">
        <f>E6+E7+E8+E9+E10+E26+E27+E28+E41</f>
        <v>0</v>
      </c>
      <c r="F73" s="54">
        <f>F6+F7+F8+F9+F10+F26+F27+F28+F41</f>
        <v>0</v>
      </c>
      <c r="G73" s="54">
        <f>G6+G7+G8+G9+G10+G26+G27+G28+G41</f>
        <v>0</v>
      </c>
      <c r="H73" s="48">
        <f aca="true" t="shared" si="5" ref="H73:Q73">H26+H31+H34+H62+H72</f>
        <v>4687871.3</v>
      </c>
      <c r="I73" s="48">
        <f t="shared" si="5"/>
        <v>5426936.699999999</v>
      </c>
      <c r="J73" s="48">
        <f t="shared" si="5"/>
        <v>5456229.3</v>
      </c>
      <c r="K73" s="48">
        <f t="shared" si="5"/>
        <v>5964042.5</v>
      </c>
      <c r="L73" s="48">
        <f t="shared" si="5"/>
        <v>6026128.499999998</v>
      </c>
      <c r="M73" s="48">
        <f t="shared" si="5"/>
        <v>6356273.899999999</v>
      </c>
      <c r="N73" s="56">
        <f t="shared" si="5"/>
        <v>6904574.999999999</v>
      </c>
      <c r="O73" s="56">
        <f t="shared" si="5"/>
        <v>6830279.2</v>
      </c>
      <c r="P73" s="56">
        <f t="shared" si="5"/>
        <v>6824614.6</v>
      </c>
      <c r="Q73" s="56">
        <f t="shared" si="5"/>
        <v>6943009.3</v>
      </c>
      <c r="R73" s="52">
        <f t="shared" si="4"/>
        <v>61419960.3</v>
      </c>
      <c r="S73" s="54"/>
      <c r="T73" s="4"/>
    </row>
    <row r="76" spans="2:19" ht="15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2:19" ht="15.75">
      <c r="B77" s="6"/>
      <c r="C77" s="6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ht="15.75">
      <c r="J78" s="13"/>
    </row>
  </sheetData>
  <sheetProtection/>
  <mergeCells count="21">
    <mergeCell ref="A35:S35"/>
    <mergeCell ref="H3:R3"/>
    <mergeCell ref="A27:S27"/>
    <mergeCell ref="J4:J5"/>
    <mergeCell ref="A31:D31"/>
    <mergeCell ref="A63:S63"/>
    <mergeCell ref="R4:R5"/>
    <mergeCell ref="S3:S5"/>
    <mergeCell ref="A3:A4"/>
    <mergeCell ref="D3:D5"/>
    <mergeCell ref="A32:S32"/>
    <mergeCell ref="I4:I5"/>
    <mergeCell ref="A34:D34"/>
    <mergeCell ref="B3:B5"/>
    <mergeCell ref="A26:D26"/>
    <mergeCell ref="A1:K1"/>
    <mergeCell ref="R1:S1"/>
    <mergeCell ref="A6:S6"/>
    <mergeCell ref="C3:C5"/>
    <mergeCell ref="B2:S2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User</cp:lastModifiedBy>
  <cp:lastPrinted>2022-01-25T10:39:01Z</cp:lastPrinted>
  <dcterms:created xsi:type="dcterms:W3CDTF">2010-12-16T06:19:48Z</dcterms:created>
  <dcterms:modified xsi:type="dcterms:W3CDTF">2022-03-01T06:49:28Z</dcterms:modified>
  <cp:category/>
  <cp:version/>
  <cp:contentType/>
  <cp:contentStatus/>
</cp:coreProperties>
</file>