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ДДУ-2012" sheetId="1" r:id="rId1"/>
  </sheets>
  <definedNames>
    <definedName name="_xlnm.Print_Area" localSheetId="0">'ДДУ-2012'!$A$1:$P$151</definedName>
  </definedNames>
  <calcPr fullCalcOnLoad="1"/>
</workbook>
</file>

<file path=xl/sharedStrings.xml><?xml version="1.0" encoding="utf-8"?>
<sst xmlns="http://schemas.openxmlformats.org/spreadsheetml/2006/main" count="327" uniqueCount="167">
  <si>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</si>
  <si>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</si>
  <si>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</si>
  <si>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</si>
  <si>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</si>
  <si>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</si>
  <si>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</si>
  <si>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</si>
  <si>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</si>
  <si>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</si>
  <si>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</si>
  <si>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Наименовние учреждения</t>
  </si>
  <si>
    <t xml:space="preserve"> Критерий качества"средняя посещаемость в МДОУ"</t>
  </si>
  <si>
    <t>Оценка выполнения муниципального задания по критерию качества"средняя посещаемость</t>
  </si>
  <si>
    <t>Оценка выполнения муниципального задания по критерию качества"средняя наполняемость"</t>
  </si>
  <si>
    <t>Итого</t>
  </si>
  <si>
    <t xml:space="preserve"> Критерий качества"Заболеваемость" </t>
  </si>
  <si>
    <t>МДОУ компенсирующей направленности    для детей с  12-24 час. Пребыванием</t>
  </si>
  <si>
    <t>МДОУ общеразвивающей направленности   с 12 час. Пребыванием</t>
  </si>
  <si>
    <t xml:space="preserve"> МБДОУ16 " Колобок"</t>
  </si>
  <si>
    <t xml:space="preserve"> МБДОУ№75</t>
  </si>
  <si>
    <t xml:space="preserve"> МБДОУ №85</t>
  </si>
  <si>
    <t xml:space="preserve"> МБДОУ №139</t>
  </si>
  <si>
    <t xml:space="preserve"> МБДОУ №106</t>
  </si>
  <si>
    <t xml:space="preserve"> МБДОУ№159</t>
  </si>
  <si>
    <t xml:space="preserve"> МБДОУ№173</t>
  </si>
  <si>
    <t xml:space="preserve"> МБДОУ №185</t>
  </si>
  <si>
    <t xml:space="preserve"> МБДОУ №83</t>
  </si>
  <si>
    <t xml:space="preserve"> МБДОУ №55</t>
  </si>
  <si>
    <t xml:space="preserve"> МБДОУ №167</t>
  </si>
  <si>
    <t xml:space="preserve"> МБДОУ №104</t>
  </si>
  <si>
    <t xml:space="preserve"> МБДОУ №214</t>
  </si>
  <si>
    <t xml:space="preserve"> МБДОУ №201</t>
  </si>
  <si>
    <t xml:space="preserve"> МБДОУ №123</t>
  </si>
  <si>
    <t xml:space="preserve"> МБДОУ № 153</t>
  </si>
  <si>
    <t xml:space="preserve"> МБДОУ №235</t>
  </si>
  <si>
    <t xml:space="preserve"> МБДОУ №115</t>
  </si>
  <si>
    <t xml:space="preserve"> МБДОУ №40</t>
  </si>
  <si>
    <t xml:space="preserve"> МБДОУ №226</t>
  </si>
  <si>
    <t>МБДОУ №9</t>
  </si>
  <si>
    <t>МБДОУ №18</t>
  </si>
  <si>
    <t>МБДОУ №43</t>
  </si>
  <si>
    <t>МБДОУ №46</t>
  </si>
  <si>
    <t>МБДОУ №52</t>
  </si>
  <si>
    <t>МБДОУ №60</t>
  </si>
  <si>
    <t>МБДОУ №62</t>
  </si>
  <si>
    <t>МБДОУ №63</t>
  </si>
  <si>
    <t>МБДОУ №64</t>
  </si>
  <si>
    <t>МБДОУ №72</t>
  </si>
  <si>
    <t>МБДОУ №80</t>
  </si>
  <si>
    <t>МБДОУ №107</t>
  </si>
  <si>
    <t>МБДОУ №119</t>
  </si>
  <si>
    <t>МБДОУ №125</t>
  </si>
  <si>
    <t>МБДОУ №133</t>
  </si>
  <si>
    <t>МБДОУ №135</t>
  </si>
  <si>
    <t>МБДОУ №142</t>
  </si>
  <si>
    <t>МБДОУ №143</t>
  </si>
  <si>
    <t>МБДОУ №150</t>
  </si>
  <si>
    <t>МБДОУ №155</t>
  </si>
  <si>
    <t>МБДОУ №165</t>
  </si>
  <si>
    <t>МБДОУ №168</t>
  </si>
  <si>
    <t>МБДОУ №171</t>
  </si>
  <si>
    <t>МБДОУ №172</t>
  </si>
  <si>
    <t>МБДОУ №178</t>
  </si>
  <si>
    <t>МБДОУ №179</t>
  </si>
  <si>
    <t>МБДОУ №197</t>
  </si>
  <si>
    <t>МБДОУ №224</t>
  </si>
  <si>
    <t>МБДОУ №225</t>
  </si>
  <si>
    <t>МБДОУ №232</t>
  </si>
  <si>
    <t>МБДОУ №233</t>
  </si>
  <si>
    <t>МБДОУ №242</t>
  </si>
  <si>
    <t>МБДОУ №78</t>
  </si>
  <si>
    <t>МБДОУ №111</t>
  </si>
  <si>
    <t>МБДОУ №112</t>
  </si>
  <si>
    <t>МБДОУ №118</t>
  </si>
  <si>
    <t>МБДОУ №132</t>
  </si>
  <si>
    <t>МБДОУ №144</t>
  </si>
  <si>
    <t>МБДОУ №151</t>
  </si>
  <si>
    <t>МБДОУ №152</t>
  </si>
  <si>
    <t>МБДОУ №156</t>
  </si>
  <si>
    <t>МБДОУ №157</t>
  </si>
  <si>
    <t>МБДОУ №166</t>
  </si>
  <si>
    <t>МБДОУ №184</t>
  </si>
  <si>
    <t>МБДОУ №211</t>
  </si>
  <si>
    <t>МБДОУ №215</t>
  </si>
  <si>
    <t>МБДОУ №216</t>
  </si>
  <si>
    <t>Отчет о выполнении  муниципального задания за    2012 год по  МДОУ</t>
  </si>
  <si>
    <t>Интерпритация оценки</t>
  </si>
  <si>
    <t>Оценка выполнения муниципального задания по критерию качества"Заболеваемость"</t>
  </si>
  <si>
    <t>Муниципальное задание  в целом выполнено</t>
  </si>
  <si>
    <t>Муниципальное задание   выполнено в полном объеме</t>
  </si>
  <si>
    <t>Муниципальное задание  перевыполнено</t>
  </si>
  <si>
    <t>Муниципальное задание не выполнено</t>
  </si>
  <si>
    <t>МБДОУ №2</t>
  </si>
  <si>
    <t>Муниципальное задание перевыполнено</t>
  </si>
  <si>
    <t>МБДОУ №3</t>
  </si>
  <si>
    <t>МБДОУ №6</t>
  </si>
  <si>
    <t>МБДОУ №13</t>
  </si>
  <si>
    <t>МБДОУ №15</t>
  </si>
  <si>
    <t xml:space="preserve">Муниципальное задание в целом выполнено </t>
  </si>
  <si>
    <t>МБДОУ №17</t>
  </si>
  <si>
    <t>РЕМОНТ</t>
  </si>
  <si>
    <t>МБДОУ №20</t>
  </si>
  <si>
    <t>МБДОУ №24</t>
  </si>
  <si>
    <t>МБДОУ №38</t>
  </si>
  <si>
    <t>Муниципальное задание выполнено в полном объеме</t>
  </si>
  <si>
    <t>МБДОУ №58</t>
  </si>
  <si>
    <t>МБДОУ №105</t>
  </si>
  <si>
    <t>МБДОУ №124</t>
  </si>
  <si>
    <t>МБДОУ №128</t>
  </si>
  <si>
    <t>МБДОУ №130</t>
  </si>
  <si>
    <t>МБДОУ №136</t>
  </si>
  <si>
    <t>МБДОУ №141</t>
  </si>
  <si>
    <t>МБДОУ №199</t>
  </si>
  <si>
    <t>МБДОУ №254</t>
  </si>
  <si>
    <t>МБДОУ №7</t>
  </si>
  <si>
    <t>МБДОУ №8</t>
  </si>
  <si>
    <t>МБДОУ № 14</t>
  </si>
  <si>
    <t>МБДОУ №22</t>
  </si>
  <si>
    <t>МБДОУ №31</t>
  </si>
  <si>
    <t>МБДОУ №54</t>
  </si>
  <si>
    <t>МБДОУ №94</t>
  </si>
  <si>
    <t>МБДОУ № 103</t>
  </si>
  <si>
    <t>МБДОУ № 110</t>
  </si>
  <si>
    <t>МБДОУ № 162</t>
  </si>
  <si>
    <t>МБДОУ № 169</t>
  </si>
  <si>
    <t>МБДОУ №174</t>
  </si>
  <si>
    <t>МБДОУ №175</t>
  </si>
  <si>
    <t>МБДОУ №176</t>
  </si>
  <si>
    <t>МБДОУ №183</t>
  </si>
  <si>
    <t>МБДОУ №188</t>
  </si>
  <si>
    <t>МБДОУ №190</t>
  </si>
  <si>
    <t>МБДОУ №207</t>
  </si>
  <si>
    <t>МБДОУ №217</t>
  </si>
  <si>
    <t>МБДОУ №218</t>
  </si>
  <si>
    <t>МБДОУ №221</t>
  </si>
  <si>
    <t>МБДОУ №222</t>
  </si>
  <si>
    <t>МБДОУ №229</t>
  </si>
  <si>
    <t>МБДОУ №231</t>
  </si>
  <si>
    <t>МБДОУ №244</t>
  </si>
  <si>
    <t>МБДОУ №246</t>
  </si>
  <si>
    <t>МБДОУ "Сказка"</t>
  </si>
  <si>
    <t>МБДОУ "Ивушка"</t>
  </si>
  <si>
    <t>МБДОУ "Светлячок"</t>
  </si>
  <si>
    <t>МБДОУ "Кристаллик"</t>
  </si>
  <si>
    <t>Муниципальное задание не выполнено(РЕМОНТ)</t>
  </si>
  <si>
    <t>МБДОУс.Кувшиновка</t>
  </si>
  <si>
    <t>МАДОУ № 45</t>
  </si>
  <si>
    <t>МАДОУ № 223</t>
  </si>
  <si>
    <t>МАДОУ № 253</t>
  </si>
  <si>
    <t>МАДОУ № 257</t>
  </si>
  <si>
    <t>МАДОУ № 258</t>
  </si>
  <si>
    <t>МАДОУ №90</t>
  </si>
  <si>
    <t>МАДОУ № 33</t>
  </si>
  <si>
    <t>МАДОУ № 186</t>
  </si>
  <si>
    <t>МБДОУ № 101</t>
  </si>
  <si>
    <t>МБДОУ №148</t>
  </si>
  <si>
    <t>МБДОУ № 91</t>
  </si>
  <si>
    <t>МБДОУ № 84</t>
  </si>
  <si>
    <t>МБДОУ № 194</t>
  </si>
  <si>
    <t>МБДОУ № 65</t>
  </si>
  <si>
    <t>МБДОУ № 170</t>
  </si>
  <si>
    <t>МБДОУ № 210</t>
  </si>
  <si>
    <t>МБДОУ № 50</t>
  </si>
  <si>
    <t>МБДОУ№ 16"Карасик"</t>
  </si>
  <si>
    <t>МБДОУ № 209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</si>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</sst>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7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164" fontId="49" fillId="7" borderId="10" xfId="0" applyNumberFormat="1" applyFont="1" applyFill="1" applyBorder="1" applyAlignment="1">
      <alignment/>
    </xf>
    <xf numFmtId="0" fontId="49" fillId="0" borderId="11" xfId="0" applyFont="1" applyBorder="1" applyAlignment="1">
      <alignment horizontal="center"/>
    </xf>
    <xf numFmtId="164" fontId="50" fillId="7" borderId="11" xfId="0" applyNumberFormat="1" applyFont="1" applyFill="1" applyBorder="1" applyAlignment="1">
      <alignment/>
    </xf>
    <xf numFmtId="164" fontId="49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7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164" fontId="50" fillId="7" borderId="1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2" fillId="0" borderId="10" xfId="0" applyFont="1" applyBorder="1" applyAlignment="1">
      <alignment horizontal="right"/>
    </xf>
    <xf numFmtId="1" fontId="52" fillId="0" borderId="10" xfId="0" applyNumberFormat="1" applyFont="1" applyBorder="1" applyAlignment="1">
      <alignment horizontal="right"/>
    </xf>
    <xf numFmtId="164" fontId="51" fillId="7" borderId="10" xfId="0" applyNumberFormat="1" applyFont="1" applyFill="1" applyBorder="1" applyAlignment="1">
      <alignment horizontal="right"/>
    </xf>
    <xf numFmtId="164" fontId="52" fillId="0" borderId="10" xfId="0" applyNumberFormat="1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164" fontId="51" fillId="7" borderId="11" xfId="0" applyNumberFormat="1" applyFont="1" applyFill="1" applyBorder="1" applyAlignment="1">
      <alignment horizontal="right"/>
    </xf>
    <xf numFmtId="164" fontId="51" fillId="0" borderId="10" xfId="0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right"/>
    </xf>
    <xf numFmtId="1" fontId="51" fillId="7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horizontal="right" vertical="center" wrapText="1"/>
    </xf>
    <xf numFmtId="1" fontId="52" fillId="0" borderId="10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right"/>
    </xf>
    <xf numFmtId="0" fontId="45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right"/>
    </xf>
    <xf numFmtId="164" fontId="47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1" fontId="47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justify" wrapText="1"/>
    </xf>
    <xf numFmtId="0" fontId="48" fillId="0" borderId="15" xfId="0" applyFont="1" applyBorder="1" applyAlignment="1">
      <alignment horizontal="justify" vertical="center"/>
    </xf>
    <xf numFmtId="0" fontId="48" fillId="0" borderId="11" xfId="0" applyFont="1" applyBorder="1" applyAlignment="1">
      <alignment horizontal="justify" vertical="center"/>
    </xf>
    <xf numFmtId="0" fontId="36" fillId="0" borderId="16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54" fillId="0" borderId="18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16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5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justify" vertical="center" wrapText="1"/>
    </xf>
    <xf numFmtId="0" fontId="54" fillId="0" borderId="14" xfId="0" applyFont="1" applyBorder="1" applyAlignment="1">
      <alignment horizontal="justify" vertical="center" wrapText="1"/>
    </xf>
    <xf numFmtId="0" fontId="54" fillId="0" borderId="17" xfId="0" applyFont="1" applyBorder="1" applyAlignment="1">
      <alignment horizontal="justify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justify" vertical="center" wrapText="1"/>
    </xf>
    <xf numFmtId="0" fontId="55" fillId="0" borderId="14" xfId="0" applyFont="1" applyBorder="1" applyAlignment="1">
      <alignment horizontal="justify" vertical="center" wrapText="1"/>
    </xf>
    <xf numFmtId="0" fontId="55" fillId="0" borderId="17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6" fillId="7" borderId="15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45">
      <selection activeCell="O10" sqref="O10"/>
    </sheetView>
  </sheetViews>
  <sheetFormatPr defaultColWidth="9.140625" defaultRowHeight="15"/>
  <cols>
    <col min="1" max="1" width="20.140625" style="0" customWidth="1"/>
    <col min="2" max="2" width="8.421875" style="0" customWidth="1"/>
    <col min="3" max="3" width="8.00390625" style="0" customWidth="1"/>
    <col min="4" max="4" width="8.140625" style="0" customWidth="1"/>
    <col min="5" max="5" width="6.140625" style="0" customWidth="1"/>
    <col min="6" max="6" width="6.7109375" style="0" customWidth="1"/>
    <col min="7" max="7" width="6.00390625" style="0" customWidth="1"/>
    <col min="8" max="8" width="6.8515625" style="0" customWidth="1"/>
    <col min="9" max="9" width="6.57421875" style="0" customWidth="1"/>
    <col min="10" max="10" width="8.00390625" style="0" customWidth="1"/>
    <col min="11" max="12" width="7.8515625" style="0" customWidth="1"/>
    <col min="13" max="13" width="20.7109375" style="0" customWidth="1"/>
  </cols>
  <sheetData>
    <row r="1" spans="1:14" ht="15" customHeight="1">
      <c r="A1" s="8"/>
      <c r="B1" s="19" t="s">
        <v>86</v>
      </c>
      <c r="C1" s="18"/>
      <c r="D1" s="18"/>
      <c r="E1" s="18"/>
      <c r="F1" s="18"/>
      <c r="G1" s="18"/>
      <c r="H1" s="8"/>
      <c r="I1" s="8"/>
      <c r="J1" s="8"/>
      <c r="K1" s="8"/>
      <c r="L1" s="8"/>
      <c r="M1" s="8"/>
      <c r="N1" s="8"/>
    </row>
    <row r="2" spans="1:13" ht="15" customHeight="1">
      <c r="A2" s="3"/>
      <c r="B2" s="81" t="s">
        <v>0</v>
      </c>
      <c r="C2" s="82"/>
      <c r="D2" s="83"/>
      <c r="E2" s="87" t="s">
        <v>6</v>
      </c>
      <c r="F2" s="88"/>
      <c r="G2" s="88"/>
      <c r="H2" s="88"/>
      <c r="I2" s="88"/>
      <c r="J2" s="88"/>
      <c r="K2" s="89"/>
      <c r="L2" s="90" t="s">
        <v>5</v>
      </c>
      <c r="M2" s="3"/>
    </row>
    <row r="3" spans="1:13" ht="51.75" customHeight="1">
      <c r="A3" s="3"/>
      <c r="B3" s="84"/>
      <c r="C3" s="85"/>
      <c r="D3" s="86"/>
      <c r="E3" s="93" t="s">
        <v>12</v>
      </c>
      <c r="F3" s="94"/>
      <c r="G3" s="95"/>
      <c r="H3" s="96" t="s">
        <v>16</v>
      </c>
      <c r="I3" s="97"/>
      <c r="J3" s="98"/>
      <c r="K3" s="99" t="s">
        <v>4</v>
      </c>
      <c r="L3" s="91"/>
      <c r="M3" s="58" t="s">
        <v>87</v>
      </c>
    </row>
    <row r="4" spans="1:13" ht="226.5" customHeight="1">
      <c r="A4" s="6" t="s">
        <v>11</v>
      </c>
      <c r="B4" s="16" t="s">
        <v>9</v>
      </c>
      <c r="C4" s="16" t="s">
        <v>7</v>
      </c>
      <c r="D4" s="17" t="s">
        <v>8</v>
      </c>
      <c r="E4" s="16" t="s">
        <v>10</v>
      </c>
      <c r="F4" s="16" t="s">
        <v>1</v>
      </c>
      <c r="G4" s="16" t="s">
        <v>13</v>
      </c>
      <c r="H4" s="1" t="s">
        <v>2</v>
      </c>
      <c r="I4" s="1" t="s">
        <v>3</v>
      </c>
      <c r="J4" s="1" t="s">
        <v>88</v>
      </c>
      <c r="K4" s="100"/>
      <c r="L4" s="92"/>
      <c r="M4" s="59"/>
    </row>
    <row r="5" spans="1:13" ht="15">
      <c r="A5" s="60" t="s">
        <v>17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  <c r="M5" s="3"/>
    </row>
    <row r="6" spans="1:13" ht="26.25" customHeight="1">
      <c r="A6" s="24" t="s">
        <v>19</v>
      </c>
      <c r="B6" s="7">
        <v>76</v>
      </c>
      <c r="C6" s="7">
        <v>77</v>
      </c>
      <c r="D6" s="10">
        <f>(C6/B6)*100</f>
        <v>101.3157894736842</v>
      </c>
      <c r="E6" s="7">
        <v>75</v>
      </c>
      <c r="F6" s="7">
        <v>59.5</v>
      </c>
      <c r="G6" s="11">
        <f aca="true" t="shared" si="0" ref="G6:G26">ROUND((F6/E6)*100,1)</f>
        <v>79.3</v>
      </c>
      <c r="H6" s="22">
        <v>170</v>
      </c>
      <c r="I6" s="11">
        <v>261</v>
      </c>
      <c r="J6" s="26">
        <f>H6/I6*100</f>
        <v>65.13409961685824</v>
      </c>
      <c r="K6" s="12">
        <f>(G6+J6)/2</f>
        <v>72.21704980842912</v>
      </c>
      <c r="L6" s="13">
        <f aca="true" t="shared" si="1" ref="L6:L15">(D6+K6)/2</f>
        <v>86.76641964105667</v>
      </c>
      <c r="M6" s="56" t="s">
        <v>89</v>
      </c>
    </row>
    <row r="7" spans="1:13" ht="24">
      <c r="A7" s="25" t="s">
        <v>20</v>
      </c>
      <c r="B7" s="7">
        <v>80</v>
      </c>
      <c r="C7" s="7">
        <v>80</v>
      </c>
      <c r="D7" s="10">
        <f>(C7/B7)*100</f>
        <v>100</v>
      </c>
      <c r="E7" s="7">
        <v>75</v>
      </c>
      <c r="F7" s="7">
        <v>77.4</v>
      </c>
      <c r="G7" s="11">
        <f t="shared" si="0"/>
        <v>103.2</v>
      </c>
      <c r="H7" s="22">
        <v>170</v>
      </c>
      <c r="I7" s="11">
        <v>244</v>
      </c>
      <c r="J7" s="26">
        <f aca="true" t="shared" si="2" ref="J7:J37">H7/I7*100</f>
        <v>69.67213114754098</v>
      </c>
      <c r="K7" s="12">
        <f aca="true" t="shared" si="3" ref="K7:K37">(G7+J7)/2</f>
        <v>86.43606557377049</v>
      </c>
      <c r="L7" s="13">
        <f t="shared" si="1"/>
        <v>93.21803278688525</v>
      </c>
      <c r="M7" s="56" t="s">
        <v>89</v>
      </c>
    </row>
    <row r="8" spans="1:13" ht="24">
      <c r="A8" s="25" t="s">
        <v>21</v>
      </c>
      <c r="B8" s="7">
        <v>74</v>
      </c>
      <c r="C8" s="7">
        <v>73</v>
      </c>
      <c r="D8" s="10">
        <f>(C8/B8)*100</f>
        <v>98.64864864864865</v>
      </c>
      <c r="E8" s="7">
        <v>75</v>
      </c>
      <c r="F8" s="7">
        <v>72.7</v>
      </c>
      <c r="G8" s="11">
        <f t="shared" si="0"/>
        <v>96.9</v>
      </c>
      <c r="H8" s="22">
        <v>170</v>
      </c>
      <c r="I8" s="11">
        <v>315</v>
      </c>
      <c r="J8" s="26">
        <f t="shared" si="2"/>
        <v>53.96825396825397</v>
      </c>
      <c r="K8" s="12">
        <f t="shared" si="3"/>
        <v>75.43412698412699</v>
      </c>
      <c r="L8" s="13">
        <f t="shared" si="1"/>
        <v>87.04138781638781</v>
      </c>
      <c r="M8" s="56" t="s">
        <v>89</v>
      </c>
    </row>
    <row r="9" spans="1:13" ht="36">
      <c r="A9" s="25" t="s">
        <v>22</v>
      </c>
      <c r="B9" s="7">
        <v>87</v>
      </c>
      <c r="C9" s="7">
        <v>81</v>
      </c>
      <c r="D9" s="10">
        <f aca="true" t="shared" si="4" ref="D9:D37">(C9/B9)*100</f>
        <v>93.10344827586206</v>
      </c>
      <c r="E9" s="7">
        <v>75</v>
      </c>
      <c r="F9" s="7">
        <v>67.4</v>
      </c>
      <c r="G9" s="11">
        <f t="shared" si="0"/>
        <v>89.9</v>
      </c>
      <c r="H9" s="22">
        <v>170</v>
      </c>
      <c r="I9" s="11">
        <v>144</v>
      </c>
      <c r="J9" s="26">
        <f t="shared" si="2"/>
        <v>118.05555555555556</v>
      </c>
      <c r="K9" s="12">
        <f t="shared" si="3"/>
        <v>103.97777777777779</v>
      </c>
      <c r="L9" s="13">
        <f t="shared" si="1"/>
        <v>98.54061302681993</v>
      </c>
      <c r="M9" s="56" t="s">
        <v>90</v>
      </c>
    </row>
    <row r="10" spans="1:13" ht="24">
      <c r="A10" s="25" t="s">
        <v>23</v>
      </c>
      <c r="B10" s="7">
        <v>50</v>
      </c>
      <c r="C10" s="7">
        <v>53</v>
      </c>
      <c r="D10" s="10">
        <f t="shared" si="4"/>
        <v>106</v>
      </c>
      <c r="E10" s="7">
        <v>75</v>
      </c>
      <c r="F10" s="7">
        <v>69</v>
      </c>
      <c r="G10" s="11">
        <f t="shared" si="0"/>
        <v>92</v>
      </c>
      <c r="H10" s="22">
        <v>170</v>
      </c>
      <c r="I10" s="11">
        <v>138</v>
      </c>
      <c r="J10" s="26">
        <f t="shared" si="2"/>
        <v>123.18840579710144</v>
      </c>
      <c r="K10" s="12">
        <f t="shared" si="3"/>
        <v>107.59420289855072</v>
      </c>
      <c r="L10" s="13">
        <f t="shared" si="1"/>
        <v>106.79710144927536</v>
      </c>
      <c r="M10" s="56" t="s">
        <v>91</v>
      </c>
    </row>
    <row r="11" spans="1:13" ht="36">
      <c r="A11" s="25" t="s">
        <v>24</v>
      </c>
      <c r="B11" s="7">
        <v>52</v>
      </c>
      <c r="C11" s="7">
        <v>49</v>
      </c>
      <c r="D11" s="14">
        <f t="shared" si="4"/>
        <v>94.23076923076923</v>
      </c>
      <c r="E11" s="7">
        <v>75</v>
      </c>
      <c r="F11" s="7">
        <v>62.9</v>
      </c>
      <c r="G11" s="11">
        <f t="shared" si="0"/>
        <v>83.9</v>
      </c>
      <c r="H11" s="22">
        <v>170</v>
      </c>
      <c r="I11" s="11">
        <v>147</v>
      </c>
      <c r="J11" s="26">
        <f t="shared" si="2"/>
        <v>115.64625850340136</v>
      </c>
      <c r="K11" s="12">
        <f t="shared" si="3"/>
        <v>99.77312925170068</v>
      </c>
      <c r="L11" s="13">
        <f t="shared" si="1"/>
        <v>97.00194924123495</v>
      </c>
      <c r="M11" s="56" t="s">
        <v>90</v>
      </c>
    </row>
    <row r="12" spans="1:13" ht="26.25">
      <c r="A12" s="25" t="s">
        <v>155</v>
      </c>
      <c r="B12" s="30">
        <v>167</v>
      </c>
      <c r="C12" s="30">
        <v>160</v>
      </c>
      <c r="D12" s="32">
        <f t="shared" si="4"/>
        <v>95.80838323353294</v>
      </c>
      <c r="E12" s="30">
        <v>75</v>
      </c>
      <c r="F12" s="30">
        <v>66.8</v>
      </c>
      <c r="G12" s="50">
        <f t="shared" si="0"/>
        <v>89.1</v>
      </c>
      <c r="H12" s="30">
        <v>170</v>
      </c>
      <c r="I12" s="30">
        <v>270</v>
      </c>
      <c r="J12" s="34">
        <f>ROUND((H12/I12)*100,1)</f>
        <v>63</v>
      </c>
      <c r="K12" s="36">
        <f>(G12+J12)/2</f>
        <v>76.05</v>
      </c>
      <c r="L12" s="37">
        <f t="shared" si="1"/>
        <v>85.92919161676647</v>
      </c>
      <c r="M12" s="49" t="s">
        <v>92</v>
      </c>
    </row>
    <row r="13" spans="1:13" ht="39">
      <c r="A13" s="25" t="s">
        <v>156</v>
      </c>
      <c r="B13" s="30">
        <v>71</v>
      </c>
      <c r="C13" s="30">
        <v>70</v>
      </c>
      <c r="D13" s="32">
        <f t="shared" si="4"/>
        <v>98.59154929577466</v>
      </c>
      <c r="E13" s="30">
        <v>75</v>
      </c>
      <c r="F13" s="30">
        <v>70.8</v>
      </c>
      <c r="G13" s="50">
        <f t="shared" si="0"/>
        <v>94.4</v>
      </c>
      <c r="H13" s="30">
        <v>170</v>
      </c>
      <c r="I13" s="30">
        <v>219</v>
      </c>
      <c r="J13" s="34">
        <f>ROUND((H13/I13)*100,1)</f>
        <v>77.6</v>
      </c>
      <c r="K13" s="36">
        <f>(G13+J13)/2</f>
        <v>86</v>
      </c>
      <c r="L13" s="37">
        <f t="shared" si="1"/>
        <v>92.29577464788733</v>
      </c>
      <c r="M13" s="49" t="s">
        <v>99</v>
      </c>
    </row>
    <row r="14" spans="1:13" ht="39">
      <c r="A14" s="25" t="s">
        <v>157</v>
      </c>
      <c r="B14" s="30">
        <v>104</v>
      </c>
      <c r="C14" s="30">
        <v>97</v>
      </c>
      <c r="D14" s="32">
        <f t="shared" si="4"/>
        <v>93.26923076923077</v>
      </c>
      <c r="E14" s="30">
        <v>75</v>
      </c>
      <c r="F14" s="30">
        <v>71.7</v>
      </c>
      <c r="G14" s="50">
        <f t="shared" si="0"/>
        <v>95.6</v>
      </c>
      <c r="H14" s="30">
        <v>170</v>
      </c>
      <c r="I14" s="30">
        <v>209</v>
      </c>
      <c r="J14" s="34">
        <f>ROUND((H14/I14)*100,1)</f>
        <v>81.3</v>
      </c>
      <c r="K14" s="36">
        <f>(G14+J14)/2</f>
        <v>88.44999999999999</v>
      </c>
      <c r="L14" s="37">
        <f t="shared" si="1"/>
        <v>90.85961538461538</v>
      </c>
      <c r="M14" s="49" t="s">
        <v>99</v>
      </c>
    </row>
    <row r="15" spans="1:13" ht="39">
      <c r="A15" s="25" t="s">
        <v>158</v>
      </c>
      <c r="B15" s="30">
        <v>86</v>
      </c>
      <c r="C15" s="30">
        <v>83</v>
      </c>
      <c r="D15" s="32">
        <f t="shared" si="4"/>
        <v>96.51162790697676</v>
      </c>
      <c r="E15" s="30">
        <v>75</v>
      </c>
      <c r="F15" s="30">
        <v>69</v>
      </c>
      <c r="G15" s="50">
        <f t="shared" si="0"/>
        <v>92</v>
      </c>
      <c r="H15" s="30">
        <v>170</v>
      </c>
      <c r="I15" s="30">
        <v>230</v>
      </c>
      <c r="J15" s="34">
        <f>ROUND((H15/I15)*100,1)</f>
        <v>73.9</v>
      </c>
      <c r="K15" s="36">
        <f>(G15+J15)/2</f>
        <v>82.95</v>
      </c>
      <c r="L15" s="37">
        <f t="shared" si="1"/>
        <v>89.73081395348838</v>
      </c>
      <c r="M15" s="49" t="s">
        <v>99</v>
      </c>
    </row>
    <row r="16" spans="1:13" ht="36">
      <c r="A16" s="25" t="s">
        <v>25</v>
      </c>
      <c r="B16" s="7">
        <v>77</v>
      </c>
      <c r="C16" s="7">
        <v>78</v>
      </c>
      <c r="D16" s="14">
        <f t="shared" si="4"/>
        <v>101.29870129870129</v>
      </c>
      <c r="E16" s="7">
        <v>75</v>
      </c>
      <c r="F16" s="7">
        <v>70</v>
      </c>
      <c r="G16" s="11">
        <f t="shared" si="0"/>
        <v>93.3</v>
      </c>
      <c r="H16" s="22">
        <v>170</v>
      </c>
      <c r="I16" s="11">
        <v>171</v>
      </c>
      <c r="J16" s="26">
        <f t="shared" si="2"/>
        <v>99.41520467836257</v>
      </c>
      <c r="K16" s="12">
        <f t="shared" si="3"/>
        <v>96.35760233918128</v>
      </c>
      <c r="L16" s="13">
        <f aca="true" t="shared" si="5" ref="L16:L30">(D16+K16)/2</f>
        <v>98.82815181894128</v>
      </c>
      <c r="M16" s="56" t="s">
        <v>90</v>
      </c>
    </row>
    <row r="17" spans="1:13" ht="24">
      <c r="A17" s="25" t="s">
        <v>26</v>
      </c>
      <c r="B17" s="7">
        <v>100</v>
      </c>
      <c r="C17" s="7">
        <v>94</v>
      </c>
      <c r="D17" s="14">
        <f t="shared" si="4"/>
        <v>94</v>
      </c>
      <c r="E17" s="7">
        <v>75</v>
      </c>
      <c r="F17" s="7">
        <v>71</v>
      </c>
      <c r="G17" s="11">
        <f t="shared" si="0"/>
        <v>94.7</v>
      </c>
      <c r="H17" s="22">
        <v>170</v>
      </c>
      <c r="I17" s="11">
        <v>138</v>
      </c>
      <c r="J17" s="26">
        <f t="shared" si="2"/>
        <v>123.18840579710144</v>
      </c>
      <c r="K17" s="12">
        <f t="shared" si="3"/>
        <v>108.94420289855071</v>
      </c>
      <c r="L17" s="13">
        <f t="shared" si="5"/>
        <v>101.47210144927536</v>
      </c>
      <c r="M17" s="56" t="s">
        <v>91</v>
      </c>
    </row>
    <row r="18" spans="1:13" ht="39">
      <c r="A18" s="25" t="s">
        <v>159</v>
      </c>
      <c r="B18" s="30">
        <v>82</v>
      </c>
      <c r="C18" s="30">
        <v>80</v>
      </c>
      <c r="D18" s="32">
        <f t="shared" si="4"/>
        <v>97.5609756097561</v>
      </c>
      <c r="E18" s="30">
        <v>75</v>
      </c>
      <c r="F18" s="30">
        <v>73.6</v>
      </c>
      <c r="G18" s="50">
        <f t="shared" si="0"/>
        <v>98.1</v>
      </c>
      <c r="H18" s="30">
        <v>170</v>
      </c>
      <c r="I18" s="30">
        <v>310</v>
      </c>
      <c r="J18" s="34">
        <f>ROUND((H18/I18)*100,1)</f>
        <v>54.8</v>
      </c>
      <c r="K18" s="36">
        <f t="shared" si="3"/>
        <v>76.44999999999999</v>
      </c>
      <c r="L18" s="37">
        <f t="shared" si="5"/>
        <v>87.00548780487804</v>
      </c>
      <c r="M18" s="49" t="s">
        <v>99</v>
      </c>
    </row>
    <row r="19" spans="1:13" ht="39">
      <c r="A19" s="25" t="s">
        <v>160</v>
      </c>
      <c r="B19" s="30">
        <v>101</v>
      </c>
      <c r="C19" s="30">
        <v>108</v>
      </c>
      <c r="D19" s="32">
        <f t="shared" si="4"/>
        <v>106.93069306930694</v>
      </c>
      <c r="E19" s="30">
        <v>75</v>
      </c>
      <c r="F19" s="30">
        <v>69</v>
      </c>
      <c r="G19" s="50">
        <f t="shared" si="0"/>
        <v>92</v>
      </c>
      <c r="H19" s="30">
        <v>170</v>
      </c>
      <c r="I19" s="30">
        <v>192</v>
      </c>
      <c r="J19" s="34">
        <f>ROUND((H19/I19)*100,1)</f>
        <v>88.5</v>
      </c>
      <c r="K19" s="36">
        <f t="shared" si="3"/>
        <v>90.25</v>
      </c>
      <c r="L19" s="37">
        <f t="shared" si="5"/>
        <v>98.59034653465346</v>
      </c>
      <c r="M19" s="49" t="s">
        <v>105</v>
      </c>
    </row>
    <row r="20" spans="1:13" ht="39">
      <c r="A20" s="25" t="s">
        <v>161</v>
      </c>
      <c r="B20" s="30">
        <v>85</v>
      </c>
      <c r="C20" s="30">
        <v>86</v>
      </c>
      <c r="D20" s="32">
        <f t="shared" si="4"/>
        <v>101.17647058823529</v>
      </c>
      <c r="E20" s="30">
        <v>75</v>
      </c>
      <c r="F20" s="30">
        <v>71.5</v>
      </c>
      <c r="G20" s="50">
        <f t="shared" si="0"/>
        <v>95.3</v>
      </c>
      <c r="H20" s="30">
        <v>170</v>
      </c>
      <c r="I20" s="30">
        <v>231</v>
      </c>
      <c r="J20" s="34">
        <f>ROUND((H20/I20)*100,1)</f>
        <v>73.6</v>
      </c>
      <c r="K20" s="36">
        <f t="shared" si="3"/>
        <v>84.44999999999999</v>
      </c>
      <c r="L20" s="37">
        <f t="shared" si="5"/>
        <v>92.81323529411765</v>
      </c>
      <c r="M20" s="49" t="s">
        <v>99</v>
      </c>
    </row>
    <row r="21" spans="1:13" ht="24">
      <c r="A21" s="25" t="s">
        <v>27</v>
      </c>
      <c r="B21" s="7">
        <v>81</v>
      </c>
      <c r="C21" s="7">
        <v>85</v>
      </c>
      <c r="D21" s="14">
        <f t="shared" si="4"/>
        <v>104.93827160493827</v>
      </c>
      <c r="E21" s="7">
        <v>75</v>
      </c>
      <c r="F21" s="7">
        <v>63.4</v>
      </c>
      <c r="G21" s="11">
        <f t="shared" si="0"/>
        <v>84.5</v>
      </c>
      <c r="H21" s="22">
        <v>170</v>
      </c>
      <c r="I21" s="11">
        <v>148</v>
      </c>
      <c r="J21" s="26">
        <f t="shared" si="2"/>
        <v>114.86486486486487</v>
      </c>
      <c r="K21" s="12">
        <f t="shared" si="3"/>
        <v>99.68243243243244</v>
      </c>
      <c r="L21" s="13">
        <f t="shared" si="5"/>
        <v>102.31035201868535</v>
      </c>
      <c r="M21" s="56" t="s">
        <v>91</v>
      </c>
    </row>
    <row r="22" spans="1:13" ht="22.5">
      <c r="A22" s="25" t="s">
        <v>28</v>
      </c>
      <c r="B22" s="7">
        <v>94</v>
      </c>
      <c r="C22" s="7">
        <v>91</v>
      </c>
      <c r="D22" s="14">
        <f t="shared" si="4"/>
        <v>96.80851063829788</v>
      </c>
      <c r="E22" s="7">
        <v>75</v>
      </c>
      <c r="F22" s="7">
        <v>66.8</v>
      </c>
      <c r="G22" s="11">
        <f t="shared" si="0"/>
        <v>89.1</v>
      </c>
      <c r="H22" s="22">
        <v>170</v>
      </c>
      <c r="I22" s="11">
        <v>287</v>
      </c>
      <c r="J22" s="26">
        <f t="shared" si="2"/>
        <v>59.23344947735192</v>
      </c>
      <c r="K22" s="12">
        <f t="shared" si="3"/>
        <v>74.16672473867595</v>
      </c>
      <c r="L22" s="13">
        <f t="shared" si="5"/>
        <v>85.48761768848692</v>
      </c>
      <c r="M22" s="57" t="s">
        <v>92</v>
      </c>
    </row>
    <row r="23" spans="1:14" ht="22.5">
      <c r="A23" s="25" t="s">
        <v>29</v>
      </c>
      <c r="B23" s="7">
        <v>160</v>
      </c>
      <c r="C23" s="7">
        <v>150</v>
      </c>
      <c r="D23" s="14">
        <f t="shared" si="4"/>
        <v>93.75</v>
      </c>
      <c r="E23" s="7">
        <v>75</v>
      </c>
      <c r="F23" s="7">
        <v>57.9</v>
      </c>
      <c r="G23" s="11">
        <f t="shared" si="0"/>
        <v>77.2</v>
      </c>
      <c r="H23" s="22">
        <v>170</v>
      </c>
      <c r="I23" s="11">
        <v>240</v>
      </c>
      <c r="J23" s="26">
        <f t="shared" si="2"/>
        <v>70.83333333333334</v>
      </c>
      <c r="K23" s="12">
        <f t="shared" si="3"/>
        <v>74.01666666666668</v>
      </c>
      <c r="L23" s="13">
        <f t="shared" si="5"/>
        <v>83.88333333333334</v>
      </c>
      <c r="M23" s="57" t="s">
        <v>92</v>
      </c>
      <c r="N23">
        <v>10</v>
      </c>
    </row>
    <row r="24" spans="1:14" ht="22.5">
      <c r="A24" s="25" t="s">
        <v>30</v>
      </c>
      <c r="B24" s="7">
        <v>245</v>
      </c>
      <c r="C24" s="7">
        <v>228</v>
      </c>
      <c r="D24" s="14">
        <f t="shared" si="4"/>
        <v>93.06122448979592</v>
      </c>
      <c r="E24" s="7">
        <v>75</v>
      </c>
      <c r="F24" s="7">
        <v>66.8</v>
      </c>
      <c r="G24" s="11">
        <f t="shared" si="0"/>
        <v>89.1</v>
      </c>
      <c r="H24" s="22">
        <v>170</v>
      </c>
      <c r="I24" s="11">
        <v>279</v>
      </c>
      <c r="J24" s="26">
        <f t="shared" si="2"/>
        <v>60.93189964157706</v>
      </c>
      <c r="K24" s="12">
        <f t="shared" si="3"/>
        <v>75.01594982078853</v>
      </c>
      <c r="L24" s="13">
        <f t="shared" si="5"/>
        <v>84.03858715529222</v>
      </c>
      <c r="M24" s="57" t="s">
        <v>92</v>
      </c>
      <c r="N24">
        <v>33</v>
      </c>
    </row>
    <row r="25" spans="1:14" ht="24">
      <c r="A25" s="25" t="s">
        <v>31</v>
      </c>
      <c r="B25" s="7">
        <v>310</v>
      </c>
      <c r="C25" s="7">
        <v>321</v>
      </c>
      <c r="D25" s="14">
        <f t="shared" si="4"/>
        <v>103.54838709677419</v>
      </c>
      <c r="E25" s="7">
        <v>75</v>
      </c>
      <c r="F25" s="7">
        <v>60.7</v>
      </c>
      <c r="G25" s="11">
        <f t="shared" si="0"/>
        <v>80.9</v>
      </c>
      <c r="H25" s="22">
        <v>170</v>
      </c>
      <c r="I25" s="11">
        <v>143</v>
      </c>
      <c r="J25" s="26">
        <f t="shared" si="2"/>
        <v>118.88111888111888</v>
      </c>
      <c r="K25" s="12">
        <f t="shared" si="3"/>
        <v>99.89055944055944</v>
      </c>
      <c r="L25" s="13">
        <f t="shared" si="5"/>
        <v>101.71947326866682</v>
      </c>
      <c r="M25" s="56" t="s">
        <v>91</v>
      </c>
      <c r="N25">
        <v>32</v>
      </c>
    </row>
    <row r="26" spans="1:14" ht="26.25">
      <c r="A26" s="25" t="s">
        <v>162</v>
      </c>
      <c r="B26" s="30">
        <v>124</v>
      </c>
      <c r="C26" s="30">
        <v>123</v>
      </c>
      <c r="D26" s="32">
        <f t="shared" si="4"/>
        <v>99.19354838709677</v>
      </c>
      <c r="E26" s="30">
        <v>75</v>
      </c>
      <c r="F26" s="30">
        <v>58.7</v>
      </c>
      <c r="G26" s="50">
        <f t="shared" si="0"/>
        <v>78.3</v>
      </c>
      <c r="H26" s="30">
        <v>170</v>
      </c>
      <c r="I26" s="30">
        <v>362</v>
      </c>
      <c r="J26" s="34">
        <f>ROUND((H26/I26)*100,1)</f>
        <v>47</v>
      </c>
      <c r="K26" s="36">
        <f t="shared" si="3"/>
        <v>62.65</v>
      </c>
      <c r="L26" s="37">
        <f t="shared" si="5"/>
        <v>80.92177419354839</v>
      </c>
      <c r="M26" s="49" t="s">
        <v>92</v>
      </c>
      <c r="N26">
        <v>9</v>
      </c>
    </row>
    <row r="27" spans="1:14" ht="24">
      <c r="A27" s="25" t="s">
        <v>32</v>
      </c>
      <c r="B27" s="7">
        <v>155</v>
      </c>
      <c r="C27" s="7">
        <v>147</v>
      </c>
      <c r="D27" s="14">
        <f t="shared" si="4"/>
        <v>94.83870967741936</v>
      </c>
      <c r="E27" s="7">
        <v>75</v>
      </c>
      <c r="F27" s="7">
        <v>61.9</v>
      </c>
      <c r="G27" s="11">
        <f aca="true" t="shared" si="6" ref="G27:G35">ROUND((F27/E27)*100,1)</f>
        <v>82.5</v>
      </c>
      <c r="H27" s="22">
        <v>170</v>
      </c>
      <c r="I27" s="11">
        <v>208</v>
      </c>
      <c r="J27" s="26">
        <f t="shared" si="2"/>
        <v>81.73076923076923</v>
      </c>
      <c r="K27" s="12">
        <f t="shared" si="3"/>
        <v>82.11538461538461</v>
      </c>
      <c r="L27" s="13">
        <f t="shared" si="5"/>
        <v>88.47704714640199</v>
      </c>
      <c r="M27" s="56" t="s">
        <v>89</v>
      </c>
      <c r="N27">
        <v>43</v>
      </c>
    </row>
    <row r="28" spans="1:14" ht="31.5" customHeight="1">
      <c r="A28" s="25" t="s">
        <v>163</v>
      </c>
      <c r="B28" s="30">
        <v>135</v>
      </c>
      <c r="C28" s="30">
        <v>139</v>
      </c>
      <c r="D28" s="32">
        <f t="shared" si="4"/>
        <v>102.96296296296296</v>
      </c>
      <c r="E28" s="30">
        <v>75</v>
      </c>
      <c r="F28" s="30">
        <v>65.3</v>
      </c>
      <c r="G28" s="50">
        <f t="shared" si="6"/>
        <v>87.1</v>
      </c>
      <c r="H28" s="30">
        <v>170</v>
      </c>
      <c r="I28" s="30">
        <v>198</v>
      </c>
      <c r="J28" s="34">
        <f>ROUND((H28/I28)*100,1)</f>
        <v>85.9</v>
      </c>
      <c r="K28" s="36">
        <f t="shared" si="3"/>
        <v>86.5</v>
      </c>
      <c r="L28" s="37">
        <f t="shared" si="5"/>
        <v>94.73148148148148</v>
      </c>
      <c r="M28" s="49" t="s">
        <v>99</v>
      </c>
      <c r="N28">
        <v>30</v>
      </c>
    </row>
    <row r="29" spans="1:14" ht="31.5" customHeight="1">
      <c r="A29" s="25" t="s">
        <v>164</v>
      </c>
      <c r="B29" s="30">
        <v>248</v>
      </c>
      <c r="C29" s="30">
        <v>243</v>
      </c>
      <c r="D29" s="32">
        <f t="shared" si="4"/>
        <v>97.98387096774194</v>
      </c>
      <c r="E29" s="30">
        <v>75</v>
      </c>
      <c r="F29" s="30">
        <v>63</v>
      </c>
      <c r="G29" s="50">
        <f t="shared" si="6"/>
        <v>84</v>
      </c>
      <c r="H29" s="30">
        <v>170</v>
      </c>
      <c r="I29" s="30">
        <v>307</v>
      </c>
      <c r="J29" s="34">
        <f>ROUND((H29/I29)*100,1)</f>
        <v>55.4</v>
      </c>
      <c r="K29" s="36">
        <f t="shared" si="3"/>
        <v>69.7</v>
      </c>
      <c r="L29" s="37">
        <f t="shared" si="5"/>
        <v>83.84193548387097</v>
      </c>
      <c r="M29" s="49" t="s">
        <v>92</v>
      </c>
      <c r="N29">
        <v>28</v>
      </c>
    </row>
    <row r="30" spans="1:14" ht="24">
      <c r="A30" s="25" t="s">
        <v>33</v>
      </c>
      <c r="B30" s="3">
        <v>150</v>
      </c>
      <c r="C30" s="3">
        <v>144</v>
      </c>
      <c r="D30" s="14">
        <f t="shared" si="4"/>
        <v>96</v>
      </c>
      <c r="E30" s="3">
        <v>75</v>
      </c>
      <c r="F30" s="3">
        <v>61.9</v>
      </c>
      <c r="G30" s="15">
        <f t="shared" si="6"/>
        <v>82.5</v>
      </c>
      <c r="H30" s="23">
        <v>170</v>
      </c>
      <c r="I30" s="15">
        <v>110</v>
      </c>
      <c r="J30" s="26">
        <f t="shared" si="2"/>
        <v>154.54545454545453</v>
      </c>
      <c r="K30" s="12">
        <f t="shared" si="3"/>
        <v>118.52272727272727</v>
      </c>
      <c r="L30" s="13">
        <f t="shared" si="5"/>
        <v>107.26136363636363</v>
      </c>
      <c r="M30" s="56" t="s">
        <v>91</v>
      </c>
      <c r="N30">
        <v>14</v>
      </c>
    </row>
    <row r="31" spans="1:14" ht="24">
      <c r="A31" s="25" t="s">
        <v>34</v>
      </c>
      <c r="B31" s="3">
        <v>150</v>
      </c>
      <c r="C31" s="3">
        <v>153</v>
      </c>
      <c r="D31" s="14">
        <f t="shared" si="4"/>
        <v>102</v>
      </c>
      <c r="E31" s="3">
        <v>75</v>
      </c>
      <c r="F31" s="3">
        <v>66.9</v>
      </c>
      <c r="G31" s="15">
        <f t="shared" si="6"/>
        <v>89.2</v>
      </c>
      <c r="H31" s="23">
        <v>170</v>
      </c>
      <c r="I31" s="15">
        <v>124</v>
      </c>
      <c r="J31" s="26">
        <f t="shared" si="2"/>
        <v>137.09677419354838</v>
      </c>
      <c r="K31" s="12">
        <f t="shared" si="3"/>
        <v>113.1483870967742</v>
      </c>
      <c r="L31" s="13">
        <f aca="true" t="shared" si="7" ref="L31:L37">(D31+K31)/2</f>
        <v>107.5741935483871</v>
      </c>
      <c r="M31" s="56" t="s">
        <v>91</v>
      </c>
      <c r="N31">
        <v>29</v>
      </c>
    </row>
    <row r="32" spans="1:14" ht="24">
      <c r="A32" s="25" t="s">
        <v>35</v>
      </c>
      <c r="B32" s="3">
        <v>150</v>
      </c>
      <c r="C32" s="3">
        <v>148</v>
      </c>
      <c r="D32" s="14">
        <f t="shared" si="4"/>
        <v>98.66666666666667</v>
      </c>
      <c r="E32" s="3">
        <v>75</v>
      </c>
      <c r="F32" s="3">
        <v>67.6</v>
      </c>
      <c r="G32" s="15">
        <f t="shared" si="6"/>
        <v>90.1</v>
      </c>
      <c r="H32" s="23">
        <v>170</v>
      </c>
      <c r="I32" s="15">
        <v>219</v>
      </c>
      <c r="J32" s="26">
        <f t="shared" si="2"/>
        <v>77.6255707762557</v>
      </c>
      <c r="K32" s="12">
        <f t="shared" si="3"/>
        <v>83.86278538812785</v>
      </c>
      <c r="L32" s="13">
        <f t="shared" si="7"/>
        <v>91.26472602739726</v>
      </c>
      <c r="M32" s="56" t="s">
        <v>89</v>
      </c>
      <c r="N32">
        <v>55</v>
      </c>
    </row>
    <row r="33" spans="1:13" ht="24">
      <c r="A33" s="25" t="s">
        <v>36</v>
      </c>
      <c r="B33" s="3">
        <v>53</v>
      </c>
      <c r="C33" s="3">
        <v>51</v>
      </c>
      <c r="D33" s="14">
        <f t="shared" si="4"/>
        <v>96.22641509433963</v>
      </c>
      <c r="E33" s="3">
        <v>75</v>
      </c>
      <c r="F33" s="3">
        <v>72.9</v>
      </c>
      <c r="G33" s="15">
        <f t="shared" si="6"/>
        <v>97.2</v>
      </c>
      <c r="H33" s="23">
        <v>170</v>
      </c>
      <c r="I33" s="15">
        <v>82</v>
      </c>
      <c r="J33" s="26">
        <f t="shared" si="2"/>
        <v>207.3170731707317</v>
      </c>
      <c r="K33" s="12">
        <f t="shared" si="3"/>
        <v>152.25853658536585</v>
      </c>
      <c r="L33" s="13">
        <f t="shared" si="7"/>
        <v>124.24247583985274</v>
      </c>
      <c r="M33" s="56" t="s">
        <v>91</v>
      </c>
    </row>
    <row r="34" spans="1:14" ht="26.25">
      <c r="A34" s="25" t="s">
        <v>165</v>
      </c>
      <c r="B34" s="30">
        <v>260</v>
      </c>
      <c r="C34" s="30">
        <v>268</v>
      </c>
      <c r="D34" s="32">
        <f t="shared" si="4"/>
        <v>103.07692307692307</v>
      </c>
      <c r="E34" s="30">
        <v>75</v>
      </c>
      <c r="F34" s="30">
        <v>61</v>
      </c>
      <c r="G34" s="34">
        <f t="shared" si="6"/>
        <v>81.3</v>
      </c>
      <c r="H34" s="35">
        <v>170</v>
      </c>
      <c r="I34" s="35">
        <v>494</v>
      </c>
      <c r="J34" s="34">
        <f>ROUND((H34/I34)*100,1)</f>
        <v>34.4</v>
      </c>
      <c r="K34" s="36">
        <f t="shared" si="3"/>
        <v>57.849999999999994</v>
      </c>
      <c r="L34" s="37">
        <f t="shared" si="7"/>
        <v>80.46346153846153</v>
      </c>
      <c r="M34" s="49" t="s">
        <v>92</v>
      </c>
      <c r="N34">
        <v>3</v>
      </c>
    </row>
    <row r="35" spans="1:13" ht="24">
      <c r="A35" s="25" t="s">
        <v>37</v>
      </c>
      <c r="B35" s="3">
        <v>44</v>
      </c>
      <c r="C35" s="3">
        <v>44</v>
      </c>
      <c r="D35" s="14">
        <f t="shared" si="4"/>
        <v>100</v>
      </c>
      <c r="E35" s="3">
        <v>75</v>
      </c>
      <c r="F35" s="3">
        <v>71.1</v>
      </c>
      <c r="G35" s="15">
        <f t="shared" si="6"/>
        <v>94.8</v>
      </c>
      <c r="H35" s="23">
        <v>170</v>
      </c>
      <c r="I35" s="15">
        <v>136</v>
      </c>
      <c r="J35" s="26">
        <f t="shared" si="2"/>
        <v>125</v>
      </c>
      <c r="K35" s="12">
        <f t="shared" si="3"/>
        <v>109.9</v>
      </c>
      <c r="L35" s="13">
        <f t="shared" si="7"/>
        <v>104.95</v>
      </c>
      <c r="M35" s="56" t="s">
        <v>91</v>
      </c>
    </row>
    <row r="36" spans="1:14" ht="24">
      <c r="A36" s="25" t="s">
        <v>38</v>
      </c>
      <c r="B36" s="7">
        <v>335</v>
      </c>
      <c r="C36" s="7">
        <v>358</v>
      </c>
      <c r="D36" s="14">
        <f t="shared" si="4"/>
        <v>106.86567164179104</v>
      </c>
      <c r="E36" s="7">
        <v>75</v>
      </c>
      <c r="F36" s="7">
        <v>57.5</v>
      </c>
      <c r="G36" s="11">
        <f>ROUND((F36/E36)*100,1)</f>
        <v>76.7</v>
      </c>
      <c r="H36" s="22">
        <v>170</v>
      </c>
      <c r="I36" s="11">
        <v>234</v>
      </c>
      <c r="J36" s="26">
        <f t="shared" si="2"/>
        <v>72.64957264957265</v>
      </c>
      <c r="K36" s="12">
        <f t="shared" si="3"/>
        <v>74.67478632478633</v>
      </c>
      <c r="L36" s="13">
        <f t="shared" si="7"/>
        <v>90.77022898328869</v>
      </c>
      <c r="M36" s="56" t="s">
        <v>89</v>
      </c>
      <c r="N36">
        <v>29</v>
      </c>
    </row>
    <row r="37" spans="1:16" ht="24">
      <c r="A37" s="25" t="s">
        <v>15</v>
      </c>
      <c r="B37" s="7">
        <f>SUM(B6:B36)</f>
        <v>3986</v>
      </c>
      <c r="C37" s="7">
        <f>SUM(C6:C36)</f>
        <v>3962</v>
      </c>
      <c r="D37" s="14">
        <f t="shared" si="4"/>
        <v>99.39789262418465</v>
      </c>
      <c r="E37" s="7">
        <v>75</v>
      </c>
      <c r="F37" s="51">
        <f>(F6+F7+F8+F9+F10+F11+F12+F13+F14+F15+F16+F17+F18+F19+F20+F21+F22+F23+F24+F25+F26+F27+F28+F29+F30+F32+F31+F33+F34+F35+F36)/31</f>
        <v>66.63548387096776</v>
      </c>
      <c r="G37" s="11">
        <f>ROUND((F37/E37)*100,1)</f>
        <v>88.8</v>
      </c>
      <c r="H37" s="20">
        <v>170</v>
      </c>
      <c r="I37" s="51">
        <f>(I6+I7+I8+I9+I10+I11+I12+I13+I14+I15+I16+I17+I18+I19+I20+I21+I22+I23+I24+I25+I26+I27+I28+I29+I30+I32+I31+I33+I34+I35+I36)/31</f>
        <v>219.03225806451613</v>
      </c>
      <c r="J37" s="26">
        <f t="shared" si="2"/>
        <v>77.61413843888072</v>
      </c>
      <c r="K37" s="12">
        <f t="shared" si="3"/>
        <v>83.20706921944036</v>
      </c>
      <c r="L37" s="13">
        <f t="shared" si="7"/>
        <v>91.3024809218125</v>
      </c>
      <c r="M37" s="56" t="s">
        <v>89</v>
      </c>
      <c r="N37">
        <f>SUM(N23:N36)</f>
        <v>315</v>
      </c>
      <c r="P37">
        <v>1101</v>
      </c>
    </row>
    <row r="38" spans="1:13" ht="15">
      <c r="A38" s="3"/>
      <c r="B38" s="7"/>
      <c r="C38" s="7">
        <f>C23+C24+C25+C27+C30+C31+C32+C36</f>
        <v>1649</v>
      </c>
      <c r="D38" s="14"/>
      <c r="E38" s="7"/>
      <c r="F38" s="7"/>
      <c r="G38" s="20"/>
      <c r="H38" s="20"/>
      <c r="I38" s="20"/>
      <c r="J38" s="20"/>
      <c r="K38" s="21"/>
      <c r="L38" s="13"/>
      <c r="M38" s="45"/>
    </row>
    <row r="39" spans="1:13" ht="15">
      <c r="A39" s="3"/>
      <c r="B39" s="63" t="s">
        <v>0</v>
      </c>
      <c r="C39" s="64"/>
      <c r="D39" s="65"/>
      <c r="E39" s="69" t="s">
        <v>6</v>
      </c>
      <c r="F39" s="70"/>
      <c r="G39" s="70"/>
      <c r="H39" s="70"/>
      <c r="I39" s="70"/>
      <c r="J39" s="70"/>
      <c r="K39" s="71"/>
      <c r="L39" s="72" t="s">
        <v>5</v>
      </c>
      <c r="M39" s="45"/>
    </row>
    <row r="40" spans="1:13" ht="51" customHeight="1">
      <c r="A40" s="3"/>
      <c r="B40" s="66"/>
      <c r="C40" s="67"/>
      <c r="D40" s="68"/>
      <c r="E40" s="75" t="s">
        <v>12</v>
      </c>
      <c r="F40" s="76"/>
      <c r="G40" s="77"/>
      <c r="H40" s="78" t="s">
        <v>16</v>
      </c>
      <c r="I40" s="79"/>
      <c r="J40" s="80"/>
      <c r="K40" s="101" t="s">
        <v>4</v>
      </c>
      <c r="L40" s="73"/>
      <c r="M40" s="45"/>
    </row>
    <row r="41" spans="1:13" ht="191.25">
      <c r="A41" s="6" t="s">
        <v>11</v>
      </c>
      <c r="B41" s="2" t="s">
        <v>9</v>
      </c>
      <c r="C41" s="2" t="s">
        <v>7</v>
      </c>
      <c r="D41" s="5" t="s">
        <v>8</v>
      </c>
      <c r="E41" s="2" t="s">
        <v>10</v>
      </c>
      <c r="F41" s="2" t="s">
        <v>1</v>
      </c>
      <c r="G41" s="2" t="s">
        <v>13</v>
      </c>
      <c r="H41" s="4" t="s">
        <v>2</v>
      </c>
      <c r="I41" s="4" t="s">
        <v>3</v>
      </c>
      <c r="J41" s="4" t="s">
        <v>88</v>
      </c>
      <c r="K41" s="102"/>
      <c r="L41" s="74"/>
      <c r="M41" s="45"/>
    </row>
    <row r="42" spans="1:13" ht="15">
      <c r="A42" s="60" t="s">
        <v>18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45"/>
    </row>
    <row r="43" spans="1:13" ht="24">
      <c r="A43" s="25" t="s">
        <v>39</v>
      </c>
      <c r="B43" s="7">
        <v>143</v>
      </c>
      <c r="C43" s="7">
        <v>133</v>
      </c>
      <c r="D43" s="14">
        <f aca="true" t="shared" si="8" ref="D43:D61">(C43/B43)*100</f>
        <v>93.00699300699301</v>
      </c>
      <c r="E43" s="7">
        <v>70</v>
      </c>
      <c r="F43" s="7">
        <v>64.7</v>
      </c>
      <c r="G43" s="11">
        <f aca="true" t="shared" si="9" ref="G43:G80">ROUND((F43/E43)*100,1)</f>
        <v>92.4</v>
      </c>
      <c r="H43" s="11">
        <v>200</v>
      </c>
      <c r="I43" s="11">
        <v>201</v>
      </c>
      <c r="J43" s="26">
        <f aca="true" t="shared" si="10" ref="J43:J80">H43/I43*100</f>
        <v>99.50248756218906</v>
      </c>
      <c r="K43" s="12">
        <f aca="true" t="shared" si="11" ref="K43:K80">(G43+J43)/2</f>
        <v>95.95124378109453</v>
      </c>
      <c r="L43" s="13">
        <f>(D43+K43)/2</f>
        <v>94.47911839404378</v>
      </c>
      <c r="M43" s="56" t="s">
        <v>89</v>
      </c>
    </row>
    <row r="44" spans="1:13" ht="24">
      <c r="A44" s="25" t="s">
        <v>40</v>
      </c>
      <c r="B44" s="7">
        <v>113</v>
      </c>
      <c r="C44" s="7">
        <v>113</v>
      </c>
      <c r="D44" s="14">
        <f t="shared" si="8"/>
        <v>100</v>
      </c>
      <c r="E44" s="7">
        <v>70</v>
      </c>
      <c r="F44" s="7">
        <v>60.1</v>
      </c>
      <c r="G44" s="11">
        <f t="shared" si="9"/>
        <v>85.9</v>
      </c>
      <c r="H44" s="11">
        <v>200</v>
      </c>
      <c r="I44" s="11">
        <v>89</v>
      </c>
      <c r="J44" s="26">
        <f t="shared" si="10"/>
        <v>224.71910112359552</v>
      </c>
      <c r="K44" s="12">
        <f t="shared" si="11"/>
        <v>155.30955056179778</v>
      </c>
      <c r="L44" s="13">
        <f aca="true" t="shared" si="12" ref="L44:L79">(D44+K44)/2</f>
        <v>127.65477528089889</v>
      </c>
      <c r="M44" s="56" t="s">
        <v>91</v>
      </c>
    </row>
    <row r="45" spans="1:13" ht="15">
      <c r="A45" s="25" t="s">
        <v>43</v>
      </c>
      <c r="B45" s="7">
        <v>62</v>
      </c>
      <c r="C45" s="7"/>
      <c r="D45" s="14"/>
      <c r="E45" s="7">
        <v>70</v>
      </c>
      <c r="F45" s="7"/>
      <c r="G45" s="11">
        <f t="shared" si="9"/>
        <v>0</v>
      </c>
      <c r="H45" s="11">
        <v>200</v>
      </c>
      <c r="I45" s="11"/>
      <c r="J45" s="26"/>
      <c r="K45" s="12"/>
      <c r="L45" s="13"/>
      <c r="M45" s="45"/>
    </row>
    <row r="46" spans="1:13" ht="36">
      <c r="A46" s="25" t="s">
        <v>44</v>
      </c>
      <c r="B46" s="3">
        <v>155</v>
      </c>
      <c r="C46" s="3">
        <v>164</v>
      </c>
      <c r="D46" s="14">
        <f t="shared" si="8"/>
        <v>105.80645161290323</v>
      </c>
      <c r="E46" s="3">
        <v>70</v>
      </c>
      <c r="F46" s="3">
        <v>49.6</v>
      </c>
      <c r="G46" s="11">
        <f t="shared" si="9"/>
        <v>70.9</v>
      </c>
      <c r="H46" s="3">
        <v>200</v>
      </c>
      <c r="I46" s="3">
        <v>173</v>
      </c>
      <c r="J46" s="26">
        <f t="shared" si="10"/>
        <v>115.60693641618498</v>
      </c>
      <c r="K46" s="12">
        <f t="shared" si="11"/>
        <v>93.2534682080925</v>
      </c>
      <c r="L46" s="13">
        <f t="shared" si="12"/>
        <v>99.52995991049787</v>
      </c>
      <c r="M46" s="56" t="s">
        <v>90</v>
      </c>
    </row>
    <row r="47" spans="1:13" ht="24">
      <c r="A47" s="25" t="s">
        <v>45</v>
      </c>
      <c r="B47" s="7">
        <v>165</v>
      </c>
      <c r="C47" s="7">
        <v>162</v>
      </c>
      <c r="D47" s="14">
        <f t="shared" si="8"/>
        <v>98.18181818181819</v>
      </c>
      <c r="E47" s="7">
        <v>70</v>
      </c>
      <c r="F47" s="7">
        <v>58.2</v>
      </c>
      <c r="G47" s="11">
        <f t="shared" si="9"/>
        <v>83.1</v>
      </c>
      <c r="H47" s="11">
        <v>200</v>
      </c>
      <c r="I47" s="11">
        <v>204</v>
      </c>
      <c r="J47" s="26">
        <f t="shared" si="10"/>
        <v>98.0392156862745</v>
      </c>
      <c r="K47" s="12">
        <f t="shared" si="11"/>
        <v>90.56960784313725</v>
      </c>
      <c r="L47" s="13">
        <f t="shared" si="12"/>
        <v>94.37571301247772</v>
      </c>
      <c r="M47" s="56" t="s">
        <v>89</v>
      </c>
    </row>
    <row r="48" spans="1:13" ht="24">
      <c r="A48" s="25" t="s">
        <v>46</v>
      </c>
      <c r="B48" s="7">
        <v>150</v>
      </c>
      <c r="C48" s="7">
        <v>170</v>
      </c>
      <c r="D48" s="14">
        <f t="shared" si="8"/>
        <v>113.33333333333333</v>
      </c>
      <c r="E48" s="7">
        <v>70</v>
      </c>
      <c r="F48" s="7">
        <v>61.5</v>
      </c>
      <c r="G48" s="11">
        <f t="shared" si="9"/>
        <v>87.9</v>
      </c>
      <c r="H48" s="11">
        <v>200</v>
      </c>
      <c r="I48" s="11">
        <v>196</v>
      </c>
      <c r="J48" s="26">
        <f t="shared" si="10"/>
        <v>102.04081632653062</v>
      </c>
      <c r="K48" s="12">
        <f t="shared" si="11"/>
        <v>94.97040816326532</v>
      </c>
      <c r="L48" s="13">
        <f t="shared" si="12"/>
        <v>104.15187074829933</v>
      </c>
      <c r="M48" s="56" t="s">
        <v>91</v>
      </c>
    </row>
    <row r="49" spans="1:13" ht="24">
      <c r="A49" s="25" t="s">
        <v>47</v>
      </c>
      <c r="B49" s="3">
        <v>165</v>
      </c>
      <c r="C49" s="3">
        <v>161</v>
      </c>
      <c r="D49" s="14">
        <f t="shared" si="8"/>
        <v>97.57575757575758</v>
      </c>
      <c r="E49" s="3">
        <v>70</v>
      </c>
      <c r="F49" s="3">
        <v>60.4</v>
      </c>
      <c r="G49" s="11">
        <f t="shared" si="9"/>
        <v>86.3</v>
      </c>
      <c r="H49" s="3">
        <v>200</v>
      </c>
      <c r="I49" s="3">
        <v>157</v>
      </c>
      <c r="J49" s="26">
        <f t="shared" si="10"/>
        <v>127.38853503184713</v>
      </c>
      <c r="K49" s="12">
        <f t="shared" si="11"/>
        <v>106.84426751592356</v>
      </c>
      <c r="L49" s="13">
        <f t="shared" si="12"/>
        <v>102.21001254584057</v>
      </c>
      <c r="M49" s="56" t="s">
        <v>91</v>
      </c>
    </row>
    <row r="50" spans="1:13" ht="24">
      <c r="A50" s="25" t="s">
        <v>48</v>
      </c>
      <c r="B50" s="9">
        <v>146</v>
      </c>
      <c r="C50" s="9">
        <v>151</v>
      </c>
      <c r="D50" s="14">
        <f t="shared" si="8"/>
        <v>103.42465753424656</v>
      </c>
      <c r="E50" s="7">
        <v>70</v>
      </c>
      <c r="F50" s="7">
        <v>56.8</v>
      </c>
      <c r="G50" s="11">
        <f t="shared" si="9"/>
        <v>81.1</v>
      </c>
      <c r="H50" s="11">
        <v>200</v>
      </c>
      <c r="I50" s="11">
        <v>153</v>
      </c>
      <c r="J50" s="26">
        <f t="shared" si="10"/>
        <v>130.718954248366</v>
      </c>
      <c r="K50" s="12">
        <f t="shared" si="11"/>
        <v>105.909477124183</v>
      </c>
      <c r="L50" s="13">
        <f t="shared" si="12"/>
        <v>104.66706732921477</v>
      </c>
      <c r="M50" s="56" t="s">
        <v>91</v>
      </c>
    </row>
    <row r="51" spans="1:13" ht="24">
      <c r="A51" s="25" t="s">
        <v>49</v>
      </c>
      <c r="B51" s="7">
        <v>172</v>
      </c>
      <c r="C51" s="7">
        <v>170</v>
      </c>
      <c r="D51" s="14">
        <f t="shared" si="8"/>
        <v>98.83720930232558</v>
      </c>
      <c r="E51" s="7">
        <v>70</v>
      </c>
      <c r="F51" s="7">
        <v>62</v>
      </c>
      <c r="G51" s="11">
        <f t="shared" si="9"/>
        <v>88.6</v>
      </c>
      <c r="H51" s="11">
        <v>200</v>
      </c>
      <c r="I51" s="11">
        <v>174</v>
      </c>
      <c r="J51" s="26">
        <f t="shared" si="10"/>
        <v>114.94252873563218</v>
      </c>
      <c r="K51" s="12">
        <f t="shared" si="11"/>
        <v>101.77126436781609</v>
      </c>
      <c r="L51" s="13">
        <f t="shared" si="12"/>
        <v>100.30423683507084</v>
      </c>
      <c r="M51" s="56" t="s">
        <v>91</v>
      </c>
    </row>
    <row r="52" spans="1:13" ht="36">
      <c r="A52" s="25" t="s">
        <v>50</v>
      </c>
      <c r="B52" s="7">
        <v>165</v>
      </c>
      <c r="C52" s="7">
        <v>146</v>
      </c>
      <c r="D52" s="14">
        <f t="shared" si="8"/>
        <v>88.48484848484848</v>
      </c>
      <c r="E52" s="7">
        <v>70</v>
      </c>
      <c r="F52" s="7">
        <v>59.5</v>
      </c>
      <c r="G52" s="11">
        <f t="shared" si="9"/>
        <v>85</v>
      </c>
      <c r="H52" s="11">
        <v>200</v>
      </c>
      <c r="I52" s="11">
        <v>156</v>
      </c>
      <c r="J52" s="26">
        <f t="shared" si="10"/>
        <v>128.2051282051282</v>
      </c>
      <c r="K52" s="12">
        <f t="shared" si="11"/>
        <v>106.6025641025641</v>
      </c>
      <c r="L52" s="13">
        <f t="shared" si="12"/>
        <v>97.5437062937063</v>
      </c>
      <c r="M52" s="56" t="s">
        <v>90</v>
      </c>
    </row>
    <row r="53" spans="1:13" ht="24">
      <c r="A53" s="25" t="s">
        <v>51</v>
      </c>
      <c r="B53" s="7">
        <v>150</v>
      </c>
      <c r="C53" s="7">
        <v>163</v>
      </c>
      <c r="D53" s="14">
        <f t="shared" si="8"/>
        <v>108.66666666666667</v>
      </c>
      <c r="E53" s="7">
        <v>70</v>
      </c>
      <c r="F53" s="7">
        <v>60.4</v>
      </c>
      <c r="G53" s="11">
        <f t="shared" si="9"/>
        <v>86.3</v>
      </c>
      <c r="H53" s="11">
        <v>200</v>
      </c>
      <c r="I53" s="11">
        <v>169</v>
      </c>
      <c r="J53" s="26">
        <f t="shared" si="10"/>
        <v>118.34319526627219</v>
      </c>
      <c r="K53" s="12">
        <f t="shared" si="11"/>
        <v>102.3215976331361</v>
      </c>
      <c r="L53" s="13">
        <f t="shared" si="12"/>
        <v>105.49413214990139</v>
      </c>
      <c r="M53" s="56" t="s">
        <v>91</v>
      </c>
    </row>
    <row r="54" spans="1:13" ht="36">
      <c r="A54" s="25" t="s">
        <v>52</v>
      </c>
      <c r="B54" s="7">
        <v>180</v>
      </c>
      <c r="C54" s="7">
        <v>183</v>
      </c>
      <c r="D54" s="14">
        <f t="shared" si="8"/>
        <v>101.66666666666666</v>
      </c>
      <c r="E54" s="7">
        <v>70</v>
      </c>
      <c r="F54" s="7">
        <v>58.2</v>
      </c>
      <c r="G54" s="11">
        <f t="shared" si="9"/>
        <v>83.1</v>
      </c>
      <c r="H54" s="11">
        <v>200</v>
      </c>
      <c r="I54" s="11">
        <v>187</v>
      </c>
      <c r="J54" s="26">
        <f t="shared" si="10"/>
        <v>106.95187165775401</v>
      </c>
      <c r="K54" s="12">
        <f t="shared" si="11"/>
        <v>95.02593582887701</v>
      </c>
      <c r="L54" s="13">
        <f t="shared" si="12"/>
        <v>98.34630124777183</v>
      </c>
      <c r="M54" s="56" t="s">
        <v>90</v>
      </c>
    </row>
    <row r="55" spans="1:13" ht="24">
      <c r="A55" s="25" t="s">
        <v>53</v>
      </c>
      <c r="B55" s="7">
        <v>140</v>
      </c>
      <c r="C55" s="7">
        <v>143</v>
      </c>
      <c r="D55" s="14">
        <f t="shared" si="8"/>
        <v>102.14285714285714</v>
      </c>
      <c r="E55" s="7">
        <v>70</v>
      </c>
      <c r="F55" s="7">
        <v>63.6</v>
      </c>
      <c r="G55" s="11">
        <f t="shared" si="9"/>
        <v>90.9</v>
      </c>
      <c r="H55" s="11">
        <v>200</v>
      </c>
      <c r="I55" s="11">
        <v>180</v>
      </c>
      <c r="J55" s="26">
        <f t="shared" si="10"/>
        <v>111.11111111111111</v>
      </c>
      <c r="K55" s="12">
        <f t="shared" si="11"/>
        <v>101.00555555555556</v>
      </c>
      <c r="L55" s="13">
        <f t="shared" si="12"/>
        <v>101.57420634920635</v>
      </c>
      <c r="M55" s="56" t="s">
        <v>91</v>
      </c>
    </row>
    <row r="56" spans="1:13" ht="24">
      <c r="A56" s="25" t="s">
        <v>54</v>
      </c>
      <c r="B56" s="7">
        <v>150</v>
      </c>
      <c r="C56" s="7">
        <v>152</v>
      </c>
      <c r="D56" s="14">
        <f t="shared" si="8"/>
        <v>101.33333333333334</v>
      </c>
      <c r="E56" s="7">
        <v>70</v>
      </c>
      <c r="F56" s="7">
        <v>63.3</v>
      </c>
      <c r="G56" s="11">
        <f t="shared" si="9"/>
        <v>90.4</v>
      </c>
      <c r="H56" s="11">
        <v>200</v>
      </c>
      <c r="I56" s="11">
        <v>133</v>
      </c>
      <c r="J56" s="26">
        <f t="shared" si="10"/>
        <v>150.37593984962405</v>
      </c>
      <c r="K56" s="12">
        <f t="shared" si="11"/>
        <v>120.38796992481203</v>
      </c>
      <c r="L56" s="13">
        <f t="shared" si="12"/>
        <v>110.86065162907269</v>
      </c>
      <c r="M56" s="56" t="s">
        <v>91</v>
      </c>
    </row>
    <row r="57" spans="1:13" ht="22.5">
      <c r="A57" s="25" t="s">
        <v>55</v>
      </c>
      <c r="B57" s="7">
        <v>165</v>
      </c>
      <c r="C57" s="7">
        <v>44</v>
      </c>
      <c r="D57" s="14">
        <f t="shared" si="8"/>
        <v>26.666666666666668</v>
      </c>
      <c r="E57" s="7">
        <v>70</v>
      </c>
      <c r="F57" s="7">
        <v>73.4</v>
      </c>
      <c r="G57" s="11">
        <f t="shared" si="9"/>
        <v>104.9</v>
      </c>
      <c r="H57" s="11">
        <v>200</v>
      </c>
      <c r="I57" s="11"/>
      <c r="J57" s="26"/>
      <c r="K57" s="12">
        <f t="shared" si="11"/>
        <v>52.45</v>
      </c>
      <c r="L57" s="13">
        <f t="shared" si="12"/>
        <v>39.55833333333334</v>
      </c>
      <c r="M57" s="57" t="s">
        <v>92</v>
      </c>
    </row>
    <row r="58" spans="1:13" ht="22.5">
      <c r="A58" s="25" t="s">
        <v>56</v>
      </c>
      <c r="B58" s="7">
        <v>155</v>
      </c>
      <c r="C58" s="7">
        <v>163</v>
      </c>
      <c r="D58" s="14">
        <f t="shared" si="8"/>
        <v>105.16129032258064</v>
      </c>
      <c r="E58" s="7">
        <v>70</v>
      </c>
      <c r="F58" s="7">
        <v>56.2</v>
      </c>
      <c r="G58" s="11">
        <f t="shared" si="9"/>
        <v>80.3</v>
      </c>
      <c r="H58" s="11">
        <v>200</v>
      </c>
      <c r="I58" s="11">
        <v>395</v>
      </c>
      <c r="J58" s="26">
        <f t="shared" si="10"/>
        <v>50.63291139240506</v>
      </c>
      <c r="K58" s="12">
        <f t="shared" si="11"/>
        <v>65.46645569620253</v>
      </c>
      <c r="L58" s="13">
        <f t="shared" si="12"/>
        <v>85.31387300939159</v>
      </c>
      <c r="M58" s="57" t="s">
        <v>92</v>
      </c>
    </row>
    <row r="59" spans="1:13" ht="24">
      <c r="A59" s="25" t="s">
        <v>57</v>
      </c>
      <c r="B59" s="7">
        <v>155</v>
      </c>
      <c r="C59" s="7">
        <v>166</v>
      </c>
      <c r="D59" s="14">
        <f t="shared" si="8"/>
        <v>107.0967741935484</v>
      </c>
      <c r="E59" s="7">
        <v>70</v>
      </c>
      <c r="F59" s="7">
        <v>56.6</v>
      </c>
      <c r="G59" s="11">
        <f t="shared" si="9"/>
        <v>80.9</v>
      </c>
      <c r="H59" s="11">
        <v>200</v>
      </c>
      <c r="I59" s="11">
        <v>110</v>
      </c>
      <c r="J59" s="26">
        <f t="shared" si="10"/>
        <v>181.8181818181818</v>
      </c>
      <c r="K59" s="12">
        <f t="shared" si="11"/>
        <v>131.35909090909092</v>
      </c>
      <c r="L59" s="13">
        <f t="shared" si="12"/>
        <v>119.22793255131967</v>
      </c>
      <c r="M59" s="56" t="s">
        <v>91</v>
      </c>
    </row>
    <row r="60" spans="1:13" ht="24">
      <c r="A60" s="25" t="s">
        <v>58</v>
      </c>
      <c r="B60" s="2">
        <v>150</v>
      </c>
      <c r="C60" s="2">
        <v>167</v>
      </c>
      <c r="D60" s="14">
        <f t="shared" si="8"/>
        <v>111.33333333333333</v>
      </c>
      <c r="E60" s="2">
        <v>70</v>
      </c>
      <c r="F60" s="2">
        <v>57.4</v>
      </c>
      <c r="G60" s="11">
        <f t="shared" si="9"/>
        <v>82</v>
      </c>
      <c r="H60" s="4">
        <v>200</v>
      </c>
      <c r="I60" s="4">
        <v>98</v>
      </c>
      <c r="J60" s="26">
        <f t="shared" si="10"/>
        <v>204.08163265306123</v>
      </c>
      <c r="K60" s="12">
        <f t="shared" si="11"/>
        <v>143.0408163265306</v>
      </c>
      <c r="L60" s="13">
        <f t="shared" si="12"/>
        <v>127.18707482993196</v>
      </c>
      <c r="M60" s="56" t="s">
        <v>91</v>
      </c>
    </row>
    <row r="61" spans="1:13" ht="24">
      <c r="A61" s="25" t="s">
        <v>59</v>
      </c>
      <c r="B61" s="7">
        <v>150</v>
      </c>
      <c r="C61" s="7">
        <v>153</v>
      </c>
      <c r="D61" s="14">
        <f t="shared" si="8"/>
        <v>102</v>
      </c>
      <c r="E61" s="7">
        <v>70</v>
      </c>
      <c r="F61" s="7">
        <v>62.5</v>
      </c>
      <c r="G61" s="11">
        <f t="shared" si="9"/>
        <v>89.3</v>
      </c>
      <c r="H61" s="11">
        <v>200</v>
      </c>
      <c r="I61" s="11">
        <v>296</v>
      </c>
      <c r="J61" s="26">
        <f t="shared" si="10"/>
        <v>67.56756756756756</v>
      </c>
      <c r="K61" s="12">
        <f t="shared" si="11"/>
        <v>78.43378378378378</v>
      </c>
      <c r="L61" s="13">
        <f t="shared" si="12"/>
        <v>90.21689189189189</v>
      </c>
      <c r="M61" s="56" t="s">
        <v>89</v>
      </c>
    </row>
    <row r="62" spans="1:13" ht="24">
      <c r="A62" s="25" t="s">
        <v>60</v>
      </c>
      <c r="B62" s="7">
        <v>190</v>
      </c>
      <c r="C62" s="7">
        <v>199</v>
      </c>
      <c r="D62" s="10">
        <f aca="true" t="shared" si="13" ref="D62:D80">(C62/B62)*100</f>
        <v>104.73684210526315</v>
      </c>
      <c r="E62" s="7">
        <v>70</v>
      </c>
      <c r="F62" s="7">
        <v>64.7</v>
      </c>
      <c r="G62" s="11">
        <f t="shared" si="9"/>
        <v>92.4</v>
      </c>
      <c r="H62" s="11">
        <v>200</v>
      </c>
      <c r="I62" s="11">
        <v>106</v>
      </c>
      <c r="J62" s="26">
        <f t="shared" si="10"/>
        <v>188.67924528301887</v>
      </c>
      <c r="K62" s="12">
        <f t="shared" si="11"/>
        <v>140.53962264150942</v>
      </c>
      <c r="L62" s="13">
        <f t="shared" si="12"/>
        <v>122.63823237338629</v>
      </c>
      <c r="M62" s="56" t="s">
        <v>91</v>
      </c>
    </row>
    <row r="63" spans="1:13" ht="24">
      <c r="A63" s="25" t="s">
        <v>61</v>
      </c>
      <c r="B63" s="7">
        <v>185</v>
      </c>
      <c r="C63" s="7">
        <v>195</v>
      </c>
      <c r="D63" s="10">
        <f t="shared" si="13"/>
        <v>105.40540540540539</v>
      </c>
      <c r="E63" s="7">
        <v>70</v>
      </c>
      <c r="F63" s="7">
        <v>63.6</v>
      </c>
      <c r="G63" s="11">
        <f t="shared" si="9"/>
        <v>90.9</v>
      </c>
      <c r="H63" s="11">
        <v>200</v>
      </c>
      <c r="I63" s="11">
        <v>117</v>
      </c>
      <c r="J63" s="26">
        <f t="shared" si="10"/>
        <v>170.94017094017093</v>
      </c>
      <c r="K63" s="12">
        <f t="shared" si="11"/>
        <v>130.92008547008547</v>
      </c>
      <c r="L63" s="13">
        <f t="shared" si="12"/>
        <v>118.16274543774543</v>
      </c>
      <c r="M63" s="56" t="s">
        <v>91</v>
      </c>
    </row>
    <row r="64" spans="1:13" ht="22.5">
      <c r="A64" s="25" t="s">
        <v>62</v>
      </c>
      <c r="B64" s="7">
        <v>170</v>
      </c>
      <c r="C64" s="7">
        <v>167</v>
      </c>
      <c r="D64" s="10">
        <f t="shared" si="13"/>
        <v>98.23529411764706</v>
      </c>
      <c r="E64" s="7">
        <v>70</v>
      </c>
      <c r="F64" s="7">
        <v>60.9</v>
      </c>
      <c r="G64" s="11">
        <f t="shared" si="9"/>
        <v>87</v>
      </c>
      <c r="H64" s="11">
        <v>200</v>
      </c>
      <c r="I64" s="11">
        <v>423</v>
      </c>
      <c r="J64" s="26">
        <f t="shared" si="10"/>
        <v>47.28132387706856</v>
      </c>
      <c r="K64" s="12">
        <f t="shared" si="11"/>
        <v>67.14066193853428</v>
      </c>
      <c r="L64" s="13">
        <f t="shared" si="12"/>
        <v>82.68797802809067</v>
      </c>
      <c r="M64" s="57" t="s">
        <v>92</v>
      </c>
    </row>
    <row r="65" spans="1:13" ht="24">
      <c r="A65" s="25" t="s">
        <v>63</v>
      </c>
      <c r="B65" s="7">
        <v>185</v>
      </c>
      <c r="C65" s="7">
        <v>196</v>
      </c>
      <c r="D65" s="10">
        <f t="shared" si="13"/>
        <v>105.94594594594595</v>
      </c>
      <c r="E65" s="7">
        <v>70</v>
      </c>
      <c r="F65" s="7">
        <v>60.2</v>
      </c>
      <c r="G65" s="11">
        <f t="shared" si="9"/>
        <v>86</v>
      </c>
      <c r="H65" s="11">
        <v>200</v>
      </c>
      <c r="I65" s="11">
        <v>87</v>
      </c>
      <c r="J65" s="26">
        <f t="shared" si="10"/>
        <v>229.88505747126436</v>
      </c>
      <c r="K65" s="12">
        <f t="shared" si="11"/>
        <v>157.94252873563218</v>
      </c>
      <c r="L65" s="13">
        <f t="shared" si="12"/>
        <v>131.94423734078907</v>
      </c>
      <c r="M65" s="56" t="s">
        <v>91</v>
      </c>
    </row>
    <row r="66" spans="1:13" ht="24">
      <c r="A66" s="25" t="s">
        <v>64</v>
      </c>
      <c r="B66" s="7">
        <v>175</v>
      </c>
      <c r="C66" s="7">
        <v>160</v>
      </c>
      <c r="D66" s="10">
        <f t="shared" si="13"/>
        <v>91.42857142857143</v>
      </c>
      <c r="E66" s="7">
        <v>70</v>
      </c>
      <c r="F66" s="7">
        <v>63.3</v>
      </c>
      <c r="G66" s="11">
        <f t="shared" si="9"/>
        <v>90.4</v>
      </c>
      <c r="H66" s="11">
        <v>200</v>
      </c>
      <c r="I66" s="11">
        <v>232</v>
      </c>
      <c r="J66" s="26">
        <f t="shared" si="10"/>
        <v>86.20689655172413</v>
      </c>
      <c r="K66" s="12">
        <f t="shared" si="11"/>
        <v>88.30344827586207</v>
      </c>
      <c r="L66" s="13">
        <f t="shared" si="12"/>
        <v>89.86600985221675</v>
      </c>
      <c r="M66" s="56" t="s">
        <v>89</v>
      </c>
    </row>
    <row r="67" spans="1:13" ht="36">
      <c r="A67" s="25" t="s">
        <v>65</v>
      </c>
      <c r="B67" s="7">
        <v>160</v>
      </c>
      <c r="C67" s="7">
        <v>175</v>
      </c>
      <c r="D67" s="10">
        <f t="shared" si="13"/>
        <v>109.375</v>
      </c>
      <c r="E67" s="7">
        <v>70</v>
      </c>
      <c r="F67" s="7">
        <v>62.5</v>
      </c>
      <c r="G67" s="11">
        <f t="shared" si="9"/>
        <v>89.3</v>
      </c>
      <c r="H67" s="11">
        <v>200</v>
      </c>
      <c r="I67" s="11">
        <v>225</v>
      </c>
      <c r="J67" s="26">
        <f t="shared" si="10"/>
        <v>88.88888888888889</v>
      </c>
      <c r="K67" s="12">
        <f t="shared" si="11"/>
        <v>89.09444444444443</v>
      </c>
      <c r="L67" s="13">
        <f t="shared" si="12"/>
        <v>99.23472222222222</v>
      </c>
      <c r="M67" s="56" t="s">
        <v>90</v>
      </c>
    </row>
    <row r="68" spans="1:13" ht="24">
      <c r="A68" s="25" t="s">
        <v>66</v>
      </c>
      <c r="B68" s="7">
        <v>180</v>
      </c>
      <c r="C68" s="7">
        <v>181</v>
      </c>
      <c r="D68" s="10">
        <f t="shared" si="13"/>
        <v>100.55555555555556</v>
      </c>
      <c r="E68" s="7">
        <v>70</v>
      </c>
      <c r="F68" s="7">
        <v>57.9</v>
      </c>
      <c r="G68" s="11">
        <f t="shared" si="9"/>
        <v>82.7</v>
      </c>
      <c r="H68" s="11">
        <v>200</v>
      </c>
      <c r="I68" s="11">
        <v>140</v>
      </c>
      <c r="J68" s="26">
        <f t="shared" si="10"/>
        <v>142.85714285714286</v>
      </c>
      <c r="K68" s="12">
        <f t="shared" si="11"/>
        <v>112.77857142857144</v>
      </c>
      <c r="L68" s="13">
        <f t="shared" si="12"/>
        <v>106.6670634920635</v>
      </c>
      <c r="M68" s="56" t="s">
        <v>91</v>
      </c>
    </row>
    <row r="69" spans="1:13" ht="24">
      <c r="A69" s="25" t="s">
        <v>67</v>
      </c>
      <c r="B69" s="7">
        <v>169</v>
      </c>
      <c r="C69" s="7">
        <v>167</v>
      </c>
      <c r="D69" s="10">
        <f t="shared" si="13"/>
        <v>98.81656804733728</v>
      </c>
      <c r="E69" s="7">
        <v>70</v>
      </c>
      <c r="F69" s="7">
        <v>62.5</v>
      </c>
      <c r="G69" s="11">
        <f t="shared" si="9"/>
        <v>89.3</v>
      </c>
      <c r="H69" s="11">
        <v>200</v>
      </c>
      <c r="I69" s="11">
        <v>104</v>
      </c>
      <c r="J69" s="26">
        <f t="shared" si="10"/>
        <v>192.30769230769232</v>
      </c>
      <c r="K69" s="12">
        <f t="shared" si="11"/>
        <v>140.80384615384617</v>
      </c>
      <c r="L69" s="13">
        <f t="shared" si="12"/>
        <v>119.81020710059173</v>
      </c>
      <c r="M69" s="56" t="s">
        <v>91</v>
      </c>
    </row>
    <row r="70" spans="1:13" ht="36">
      <c r="A70" s="25" t="s">
        <v>68</v>
      </c>
      <c r="B70" s="7">
        <v>370</v>
      </c>
      <c r="C70" s="7">
        <v>384</v>
      </c>
      <c r="D70" s="10">
        <f t="shared" si="13"/>
        <v>103.78378378378379</v>
      </c>
      <c r="E70" s="7">
        <v>70</v>
      </c>
      <c r="F70" s="7">
        <v>60.4</v>
      </c>
      <c r="G70" s="11">
        <f t="shared" si="9"/>
        <v>86.3</v>
      </c>
      <c r="H70" s="11">
        <v>200</v>
      </c>
      <c r="I70" s="11">
        <v>221</v>
      </c>
      <c r="J70" s="26">
        <f t="shared" si="10"/>
        <v>90.49773755656109</v>
      </c>
      <c r="K70" s="12">
        <f t="shared" si="11"/>
        <v>88.39886877828054</v>
      </c>
      <c r="L70" s="13">
        <f t="shared" si="12"/>
        <v>96.09132628103217</v>
      </c>
      <c r="M70" s="56" t="s">
        <v>90</v>
      </c>
    </row>
    <row r="71" spans="1:13" ht="24">
      <c r="A71" s="25" t="s">
        <v>69</v>
      </c>
      <c r="B71" s="7">
        <v>176</v>
      </c>
      <c r="C71" s="7">
        <v>191</v>
      </c>
      <c r="D71" s="10">
        <f t="shared" si="13"/>
        <v>108.52272727272727</v>
      </c>
      <c r="E71" s="7">
        <v>70</v>
      </c>
      <c r="F71" s="7">
        <v>59.6</v>
      </c>
      <c r="G71" s="11">
        <f t="shared" si="9"/>
        <v>85.1</v>
      </c>
      <c r="H71" s="11">
        <v>200</v>
      </c>
      <c r="I71" s="11">
        <v>96</v>
      </c>
      <c r="J71" s="26">
        <f t="shared" si="10"/>
        <v>208.33333333333334</v>
      </c>
      <c r="K71" s="12">
        <f t="shared" si="11"/>
        <v>146.71666666666667</v>
      </c>
      <c r="L71" s="13">
        <f t="shared" si="12"/>
        <v>127.61969696969697</v>
      </c>
      <c r="M71" s="56" t="s">
        <v>91</v>
      </c>
    </row>
    <row r="72" spans="1:13" ht="24">
      <c r="A72" s="25" t="s">
        <v>70</v>
      </c>
      <c r="B72" s="7">
        <v>360</v>
      </c>
      <c r="C72" s="7">
        <v>355</v>
      </c>
      <c r="D72" s="10">
        <f t="shared" si="13"/>
        <v>98.61111111111111</v>
      </c>
      <c r="E72" s="7">
        <v>70</v>
      </c>
      <c r="F72" s="7">
        <v>64.3</v>
      </c>
      <c r="G72" s="11">
        <f t="shared" si="9"/>
        <v>91.9</v>
      </c>
      <c r="H72" s="11">
        <v>200</v>
      </c>
      <c r="I72" s="11">
        <v>126</v>
      </c>
      <c r="J72" s="26">
        <f t="shared" si="10"/>
        <v>158.73015873015873</v>
      </c>
      <c r="K72" s="12">
        <f t="shared" si="11"/>
        <v>125.31507936507937</v>
      </c>
      <c r="L72" s="13">
        <f t="shared" si="12"/>
        <v>111.96309523809524</v>
      </c>
      <c r="M72" s="56" t="s">
        <v>91</v>
      </c>
    </row>
    <row r="73" spans="1:13" ht="24">
      <c r="A73" s="25" t="s">
        <v>41</v>
      </c>
      <c r="B73" s="7">
        <v>68</v>
      </c>
      <c r="C73" s="7">
        <v>64</v>
      </c>
      <c r="D73" s="10">
        <f t="shared" si="13"/>
        <v>94.11764705882352</v>
      </c>
      <c r="E73" s="7">
        <v>70</v>
      </c>
      <c r="F73" s="7">
        <v>67</v>
      </c>
      <c r="G73" s="11">
        <f t="shared" si="9"/>
        <v>95.7</v>
      </c>
      <c r="H73" s="11">
        <v>200</v>
      </c>
      <c r="I73" s="11">
        <v>59</v>
      </c>
      <c r="J73" s="26">
        <f t="shared" si="10"/>
        <v>338.9830508474576</v>
      </c>
      <c r="K73" s="12">
        <f t="shared" si="11"/>
        <v>217.3415254237288</v>
      </c>
      <c r="L73" s="13">
        <f t="shared" si="12"/>
        <v>155.72958624127617</v>
      </c>
      <c r="M73" s="56" t="s">
        <v>91</v>
      </c>
    </row>
    <row r="74" spans="1:13" ht="24">
      <c r="A74" s="25" t="s">
        <v>42</v>
      </c>
      <c r="B74" s="7">
        <v>138</v>
      </c>
      <c r="C74" s="7">
        <v>134</v>
      </c>
      <c r="D74" s="10">
        <f t="shared" si="13"/>
        <v>97.10144927536231</v>
      </c>
      <c r="E74" s="7">
        <v>70</v>
      </c>
      <c r="F74" s="7">
        <v>53</v>
      </c>
      <c r="G74" s="11">
        <f t="shared" si="9"/>
        <v>75.7</v>
      </c>
      <c r="H74" s="11">
        <v>200</v>
      </c>
      <c r="I74" s="11">
        <v>141</v>
      </c>
      <c r="J74" s="26">
        <f t="shared" si="10"/>
        <v>141.84397163120568</v>
      </c>
      <c r="K74" s="12">
        <f t="shared" si="11"/>
        <v>108.77198581560285</v>
      </c>
      <c r="L74" s="13">
        <f t="shared" si="12"/>
        <v>102.93671754548258</v>
      </c>
      <c r="M74" s="56" t="s">
        <v>91</v>
      </c>
    </row>
    <row r="75" spans="1:13" ht="24">
      <c r="A75" s="25" t="s">
        <v>71</v>
      </c>
      <c r="B75" s="7">
        <v>150</v>
      </c>
      <c r="C75" s="7">
        <v>152</v>
      </c>
      <c r="D75" s="10">
        <f t="shared" si="13"/>
        <v>101.33333333333334</v>
      </c>
      <c r="E75" s="7">
        <v>70</v>
      </c>
      <c r="F75" s="7">
        <v>71.8</v>
      </c>
      <c r="G75" s="11">
        <f t="shared" si="9"/>
        <v>102.6</v>
      </c>
      <c r="H75" s="11">
        <v>200</v>
      </c>
      <c r="I75" s="11">
        <v>120</v>
      </c>
      <c r="J75" s="26">
        <f t="shared" si="10"/>
        <v>166.66666666666669</v>
      </c>
      <c r="K75" s="12">
        <f t="shared" si="11"/>
        <v>134.63333333333333</v>
      </c>
      <c r="L75" s="13">
        <f t="shared" si="12"/>
        <v>117.98333333333333</v>
      </c>
      <c r="M75" s="56" t="s">
        <v>91</v>
      </c>
    </row>
    <row r="76" spans="1:13" ht="24">
      <c r="A76" s="25" t="s">
        <v>72</v>
      </c>
      <c r="B76" s="7">
        <v>150</v>
      </c>
      <c r="C76" s="7">
        <v>150</v>
      </c>
      <c r="D76" s="10">
        <f t="shared" si="13"/>
        <v>100</v>
      </c>
      <c r="E76" s="7">
        <v>70</v>
      </c>
      <c r="F76" s="7">
        <v>69.5</v>
      </c>
      <c r="G76" s="11">
        <f t="shared" si="9"/>
        <v>99.3</v>
      </c>
      <c r="H76" s="11">
        <v>200</v>
      </c>
      <c r="I76" s="11">
        <v>198</v>
      </c>
      <c r="J76" s="26">
        <f t="shared" si="10"/>
        <v>101.01010101010101</v>
      </c>
      <c r="K76" s="12">
        <f t="shared" si="11"/>
        <v>100.1550505050505</v>
      </c>
      <c r="L76" s="13">
        <f t="shared" si="12"/>
        <v>100.07752525252525</v>
      </c>
      <c r="M76" s="56" t="s">
        <v>91</v>
      </c>
    </row>
    <row r="77" spans="1:13" ht="36">
      <c r="A77" s="25" t="s">
        <v>73</v>
      </c>
      <c r="B77" s="7">
        <v>230</v>
      </c>
      <c r="C77" s="7">
        <v>226</v>
      </c>
      <c r="D77" s="10">
        <f t="shared" si="13"/>
        <v>98.26086956521739</v>
      </c>
      <c r="E77" s="7">
        <v>70</v>
      </c>
      <c r="F77" s="7">
        <v>62.7</v>
      </c>
      <c r="G77" s="11">
        <f t="shared" si="9"/>
        <v>89.6</v>
      </c>
      <c r="H77" s="11">
        <v>200</v>
      </c>
      <c r="I77" s="11">
        <v>176</v>
      </c>
      <c r="J77" s="26">
        <f t="shared" si="10"/>
        <v>113.63636363636364</v>
      </c>
      <c r="K77" s="12">
        <f t="shared" si="11"/>
        <v>101.61818181818182</v>
      </c>
      <c r="L77" s="13">
        <f t="shared" si="12"/>
        <v>99.9395256916996</v>
      </c>
      <c r="M77" s="56" t="s">
        <v>90</v>
      </c>
    </row>
    <row r="78" spans="1:13" ht="22.5">
      <c r="A78" s="25" t="s">
        <v>74</v>
      </c>
      <c r="B78" s="7">
        <v>150</v>
      </c>
      <c r="C78" s="7">
        <v>156</v>
      </c>
      <c r="D78" s="10">
        <f t="shared" si="13"/>
        <v>104</v>
      </c>
      <c r="E78" s="7">
        <v>70</v>
      </c>
      <c r="F78" s="7">
        <v>58.8</v>
      </c>
      <c r="G78" s="11">
        <f t="shared" si="9"/>
        <v>84</v>
      </c>
      <c r="H78" s="11">
        <v>200</v>
      </c>
      <c r="I78" s="11">
        <v>403</v>
      </c>
      <c r="J78" s="26">
        <f t="shared" si="10"/>
        <v>49.62779156327544</v>
      </c>
      <c r="K78" s="12">
        <f t="shared" si="11"/>
        <v>66.81389578163771</v>
      </c>
      <c r="L78" s="13">
        <f t="shared" si="12"/>
        <v>85.40694789081886</v>
      </c>
      <c r="M78" s="57" t="s">
        <v>92</v>
      </c>
    </row>
    <row r="79" spans="1:13" ht="24">
      <c r="A79" s="25" t="s">
        <v>75</v>
      </c>
      <c r="B79" s="7">
        <v>130</v>
      </c>
      <c r="C79" s="7">
        <v>136</v>
      </c>
      <c r="D79" s="10">
        <f t="shared" si="13"/>
        <v>104.61538461538463</v>
      </c>
      <c r="E79" s="7">
        <v>70</v>
      </c>
      <c r="F79" s="7">
        <v>57.8</v>
      </c>
      <c r="G79" s="11">
        <f t="shared" si="9"/>
        <v>82.6</v>
      </c>
      <c r="H79" s="11">
        <v>200</v>
      </c>
      <c r="I79" s="11">
        <v>251</v>
      </c>
      <c r="J79" s="26">
        <f t="shared" si="10"/>
        <v>79.6812749003984</v>
      </c>
      <c r="K79" s="12">
        <f t="shared" si="11"/>
        <v>81.1406374501992</v>
      </c>
      <c r="L79" s="13">
        <f t="shared" si="12"/>
        <v>92.8780110327919</v>
      </c>
      <c r="M79" s="56" t="s">
        <v>89</v>
      </c>
    </row>
    <row r="80" spans="1:13" ht="24">
      <c r="A80" s="25" t="s">
        <v>76</v>
      </c>
      <c r="B80" s="7">
        <v>105</v>
      </c>
      <c r="C80" s="7">
        <v>98</v>
      </c>
      <c r="D80" s="10">
        <f t="shared" si="13"/>
        <v>93.33333333333333</v>
      </c>
      <c r="E80" s="7">
        <v>70</v>
      </c>
      <c r="F80" s="7">
        <v>59.8</v>
      </c>
      <c r="G80" s="11">
        <f t="shared" si="9"/>
        <v>85.4</v>
      </c>
      <c r="H80" s="11">
        <v>200</v>
      </c>
      <c r="I80" s="11">
        <v>156</v>
      </c>
      <c r="J80" s="26">
        <f t="shared" si="10"/>
        <v>128.2051282051282</v>
      </c>
      <c r="K80" s="12">
        <f t="shared" si="11"/>
        <v>106.8025641025641</v>
      </c>
      <c r="L80" s="13">
        <f>(D80+K80)/2</f>
        <v>100.06794871794872</v>
      </c>
      <c r="M80" s="56" t="s">
        <v>91</v>
      </c>
    </row>
    <row r="81" spans="1:13" ht="15">
      <c r="A81" s="3"/>
      <c r="B81" s="63" t="s">
        <v>0</v>
      </c>
      <c r="C81" s="64"/>
      <c r="D81" s="65"/>
      <c r="E81" s="69" t="s">
        <v>6</v>
      </c>
      <c r="F81" s="70"/>
      <c r="G81" s="70"/>
      <c r="H81" s="70"/>
      <c r="I81" s="70"/>
      <c r="J81" s="70"/>
      <c r="K81" s="71"/>
      <c r="L81" s="72" t="s">
        <v>5</v>
      </c>
      <c r="M81" s="45"/>
    </row>
    <row r="82" spans="1:13" ht="41.25" customHeight="1">
      <c r="A82" s="3"/>
      <c r="B82" s="66"/>
      <c r="C82" s="67"/>
      <c r="D82" s="68"/>
      <c r="E82" s="75" t="s">
        <v>12</v>
      </c>
      <c r="F82" s="76"/>
      <c r="G82" s="77"/>
      <c r="H82" s="78" t="s">
        <v>16</v>
      </c>
      <c r="I82" s="79"/>
      <c r="J82" s="80"/>
      <c r="K82" s="101" t="s">
        <v>4</v>
      </c>
      <c r="L82" s="73"/>
      <c r="M82" s="45"/>
    </row>
    <row r="83" spans="1:13" ht="191.25">
      <c r="A83" s="6" t="s">
        <v>11</v>
      </c>
      <c r="B83" s="2" t="s">
        <v>9</v>
      </c>
      <c r="C83" s="2" t="s">
        <v>7</v>
      </c>
      <c r="D83" s="5" t="s">
        <v>8</v>
      </c>
      <c r="E83" s="2" t="s">
        <v>10</v>
      </c>
      <c r="F83" s="2" t="s">
        <v>1</v>
      </c>
      <c r="G83" s="2" t="s">
        <v>13</v>
      </c>
      <c r="H83" s="4" t="s">
        <v>2</v>
      </c>
      <c r="I83" s="4" t="s">
        <v>3</v>
      </c>
      <c r="J83" s="4" t="s">
        <v>14</v>
      </c>
      <c r="K83" s="102"/>
      <c r="L83" s="74"/>
      <c r="M83" s="45"/>
    </row>
    <row r="84" spans="1:13" ht="36">
      <c r="A84" s="25" t="s">
        <v>77</v>
      </c>
      <c r="B84" s="7">
        <v>165</v>
      </c>
      <c r="C84" s="7">
        <v>174</v>
      </c>
      <c r="D84" s="14">
        <f aca="true" t="shared" si="14" ref="D84:D89">(C84/B84)*100</f>
        <v>105.45454545454544</v>
      </c>
      <c r="E84" s="7">
        <v>70</v>
      </c>
      <c r="F84" s="7">
        <v>63.8</v>
      </c>
      <c r="G84" s="11">
        <f aca="true" t="shared" si="15" ref="G84:G89">ROUND((F84/E84)*100,1)</f>
        <v>91.1</v>
      </c>
      <c r="H84" s="11">
        <v>200</v>
      </c>
      <c r="I84" s="11">
        <v>239</v>
      </c>
      <c r="J84" s="11">
        <f aca="true" t="shared" si="16" ref="J84:J89">H84/I84*100</f>
        <v>83.68200836820083</v>
      </c>
      <c r="K84" s="12">
        <f aca="true" t="shared" si="17" ref="K84:K92">(G84+J84)/2</f>
        <v>87.39100418410041</v>
      </c>
      <c r="L84" s="13">
        <f>(D84+K84)/2</f>
        <v>96.42277481932292</v>
      </c>
      <c r="M84" s="56" t="s">
        <v>90</v>
      </c>
    </row>
    <row r="85" spans="1:13" ht="24">
      <c r="A85" s="25" t="s">
        <v>78</v>
      </c>
      <c r="B85" s="7">
        <v>90</v>
      </c>
      <c r="C85" s="7">
        <v>92</v>
      </c>
      <c r="D85" s="14">
        <f t="shared" si="14"/>
        <v>102.22222222222221</v>
      </c>
      <c r="E85" s="7">
        <v>70</v>
      </c>
      <c r="F85" s="7">
        <v>61.9</v>
      </c>
      <c r="G85" s="11">
        <f t="shared" si="15"/>
        <v>88.4</v>
      </c>
      <c r="H85" s="11">
        <v>200</v>
      </c>
      <c r="I85" s="11">
        <v>292</v>
      </c>
      <c r="J85" s="11">
        <f t="shared" si="16"/>
        <v>68.4931506849315</v>
      </c>
      <c r="K85" s="12">
        <f t="shared" si="17"/>
        <v>78.44657534246576</v>
      </c>
      <c r="L85" s="13">
        <f aca="true" t="shared" si="18" ref="L85:L122">(D85+K85)/2</f>
        <v>90.33439878234398</v>
      </c>
      <c r="M85" s="56" t="s">
        <v>89</v>
      </c>
    </row>
    <row r="86" spans="1:13" ht="22.5">
      <c r="A86" s="25" t="s">
        <v>79</v>
      </c>
      <c r="B86" s="7">
        <v>165</v>
      </c>
      <c r="C86" s="7">
        <v>163</v>
      </c>
      <c r="D86" s="14">
        <f t="shared" si="14"/>
        <v>98.7878787878788</v>
      </c>
      <c r="E86" s="7">
        <v>70</v>
      </c>
      <c r="F86" s="7">
        <v>60.1</v>
      </c>
      <c r="G86" s="11">
        <f t="shared" si="15"/>
        <v>85.9</v>
      </c>
      <c r="H86" s="11">
        <v>200</v>
      </c>
      <c r="I86" s="11">
        <v>331</v>
      </c>
      <c r="J86" s="11">
        <f t="shared" si="16"/>
        <v>60.42296072507553</v>
      </c>
      <c r="K86" s="12">
        <f t="shared" si="17"/>
        <v>73.16148036253776</v>
      </c>
      <c r="L86" s="13">
        <f t="shared" si="18"/>
        <v>85.97467957520828</v>
      </c>
      <c r="M86" s="57" t="s">
        <v>92</v>
      </c>
    </row>
    <row r="87" spans="1:13" ht="24">
      <c r="A87" s="25" t="s">
        <v>80</v>
      </c>
      <c r="B87" s="7">
        <v>150</v>
      </c>
      <c r="C87" s="7">
        <v>149</v>
      </c>
      <c r="D87" s="14">
        <f t="shared" si="14"/>
        <v>99.33333333333333</v>
      </c>
      <c r="E87" s="7">
        <v>70</v>
      </c>
      <c r="F87" s="7">
        <v>60</v>
      </c>
      <c r="G87" s="11">
        <f t="shared" si="15"/>
        <v>85.7</v>
      </c>
      <c r="H87" s="11">
        <v>200</v>
      </c>
      <c r="I87" s="11">
        <v>244</v>
      </c>
      <c r="J87" s="11">
        <f t="shared" si="16"/>
        <v>81.9672131147541</v>
      </c>
      <c r="K87" s="12">
        <f t="shared" si="17"/>
        <v>83.83360655737705</v>
      </c>
      <c r="L87" s="13">
        <f t="shared" si="18"/>
        <v>91.58346994535519</v>
      </c>
      <c r="M87" s="56" t="s">
        <v>89</v>
      </c>
    </row>
    <row r="88" spans="1:13" ht="22.5">
      <c r="A88" s="25" t="s">
        <v>81</v>
      </c>
      <c r="B88" s="7">
        <v>175</v>
      </c>
      <c r="C88" s="7">
        <v>169</v>
      </c>
      <c r="D88" s="14">
        <f t="shared" si="14"/>
        <v>96.57142857142857</v>
      </c>
      <c r="E88" s="7">
        <v>70</v>
      </c>
      <c r="F88" s="7">
        <v>63.5</v>
      </c>
      <c r="G88" s="11">
        <f t="shared" si="15"/>
        <v>90.7</v>
      </c>
      <c r="H88" s="11">
        <v>200</v>
      </c>
      <c r="I88" s="11">
        <v>330</v>
      </c>
      <c r="J88" s="11">
        <f t="shared" si="16"/>
        <v>60.60606060606061</v>
      </c>
      <c r="K88" s="12">
        <f t="shared" si="17"/>
        <v>75.6530303030303</v>
      </c>
      <c r="L88" s="13">
        <f t="shared" si="18"/>
        <v>86.11222943722944</v>
      </c>
      <c r="M88" s="57" t="s">
        <v>92</v>
      </c>
    </row>
    <row r="89" spans="1:13" ht="22.5">
      <c r="A89" s="25" t="s">
        <v>82</v>
      </c>
      <c r="B89" s="7">
        <v>145</v>
      </c>
      <c r="C89" s="7">
        <v>152</v>
      </c>
      <c r="D89" s="14">
        <f t="shared" si="14"/>
        <v>104.82758620689656</v>
      </c>
      <c r="E89" s="7">
        <v>70</v>
      </c>
      <c r="F89" s="7">
        <v>56.2</v>
      </c>
      <c r="G89" s="11">
        <f t="shared" si="15"/>
        <v>80.3</v>
      </c>
      <c r="H89" s="11">
        <v>200</v>
      </c>
      <c r="I89" s="11">
        <v>389</v>
      </c>
      <c r="J89" s="11">
        <f t="shared" si="16"/>
        <v>51.41388174807198</v>
      </c>
      <c r="K89" s="12">
        <f t="shared" si="17"/>
        <v>65.85694087403598</v>
      </c>
      <c r="L89" s="13">
        <f t="shared" si="18"/>
        <v>85.34226354046626</v>
      </c>
      <c r="M89" s="57" t="s">
        <v>92</v>
      </c>
    </row>
    <row r="90" spans="1:13" ht="24">
      <c r="A90" s="25" t="s">
        <v>83</v>
      </c>
      <c r="B90" s="7">
        <v>165</v>
      </c>
      <c r="C90" s="7">
        <v>164</v>
      </c>
      <c r="D90" s="14">
        <f aca="true" t="shared" si="19" ref="D90:D151">(C90/B90)*100</f>
        <v>99.39393939393939</v>
      </c>
      <c r="E90" s="7">
        <v>70</v>
      </c>
      <c r="F90" s="7">
        <v>61.3</v>
      </c>
      <c r="G90" s="11">
        <f aca="true" t="shared" si="20" ref="G90:G151">ROUND((F90/E90)*100,1)</f>
        <v>87.6</v>
      </c>
      <c r="H90" s="11">
        <v>200</v>
      </c>
      <c r="I90" s="11">
        <v>332</v>
      </c>
      <c r="J90" s="11">
        <f>H90/I90*100</f>
        <v>60.24096385542169</v>
      </c>
      <c r="K90" s="12">
        <f t="shared" si="17"/>
        <v>73.92048192771084</v>
      </c>
      <c r="L90" s="13">
        <f t="shared" si="18"/>
        <v>86.65721066082511</v>
      </c>
      <c r="M90" s="56" t="s">
        <v>89</v>
      </c>
    </row>
    <row r="91" spans="1:13" ht="24">
      <c r="A91" s="25" t="s">
        <v>84</v>
      </c>
      <c r="B91" s="7">
        <v>169</v>
      </c>
      <c r="C91" s="7">
        <v>161</v>
      </c>
      <c r="D91" s="14">
        <f t="shared" si="19"/>
        <v>95.26627218934911</v>
      </c>
      <c r="E91" s="7">
        <v>70</v>
      </c>
      <c r="F91" s="7">
        <v>63.7</v>
      </c>
      <c r="G91" s="11">
        <f t="shared" si="20"/>
        <v>91</v>
      </c>
      <c r="H91" s="11">
        <v>200</v>
      </c>
      <c r="I91" s="11">
        <v>204</v>
      </c>
      <c r="J91" s="11">
        <f>H91/I91*100</f>
        <v>98.0392156862745</v>
      </c>
      <c r="K91" s="12">
        <f t="shared" si="17"/>
        <v>94.51960784313725</v>
      </c>
      <c r="L91" s="13">
        <f t="shared" si="18"/>
        <v>94.89294001624319</v>
      </c>
      <c r="M91" s="56" t="s">
        <v>89</v>
      </c>
    </row>
    <row r="92" spans="1:13" ht="36">
      <c r="A92" s="25" t="s">
        <v>85</v>
      </c>
      <c r="B92" s="7">
        <v>170</v>
      </c>
      <c r="C92" s="7">
        <v>175</v>
      </c>
      <c r="D92" s="14">
        <f t="shared" si="19"/>
        <v>102.94117647058823</v>
      </c>
      <c r="E92" s="7">
        <v>70</v>
      </c>
      <c r="F92" s="7">
        <v>57.1</v>
      </c>
      <c r="G92" s="11">
        <f t="shared" si="20"/>
        <v>81.6</v>
      </c>
      <c r="H92" s="11">
        <v>200</v>
      </c>
      <c r="I92" s="11">
        <v>200</v>
      </c>
      <c r="J92" s="11">
        <f>H92/I92*100</f>
        <v>100</v>
      </c>
      <c r="K92" s="12">
        <f t="shared" si="17"/>
        <v>90.8</v>
      </c>
      <c r="L92" s="13">
        <f t="shared" si="18"/>
        <v>96.87058823529412</v>
      </c>
      <c r="M92" s="56" t="s">
        <v>90</v>
      </c>
    </row>
    <row r="93" spans="1:13" ht="26.25">
      <c r="A93" s="29" t="s">
        <v>93</v>
      </c>
      <c r="B93" s="30">
        <v>176</v>
      </c>
      <c r="C93" s="31">
        <v>182.1</v>
      </c>
      <c r="D93" s="32">
        <f t="shared" si="19"/>
        <v>103.4659090909091</v>
      </c>
      <c r="E93" s="30">
        <v>70</v>
      </c>
      <c r="F93" s="33">
        <v>67.14612431053153</v>
      </c>
      <c r="G93" s="34">
        <f t="shared" si="20"/>
        <v>95.9</v>
      </c>
      <c r="H93" s="35">
        <v>200</v>
      </c>
      <c r="I93" s="34">
        <v>141</v>
      </c>
      <c r="J93" s="34">
        <f aca="true" t="shared" si="21" ref="J93:J151">ROUND((H93/I93)*100,1)</f>
        <v>141.8</v>
      </c>
      <c r="K93" s="36">
        <f>(G93+J93)/2</f>
        <v>118.85000000000001</v>
      </c>
      <c r="L93" s="37">
        <f t="shared" si="18"/>
        <v>111.15795454545454</v>
      </c>
      <c r="M93" s="49" t="s">
        <v>94</v>
      </c>
    </row>
    <row r="94" spans="1:13" ht="26.25">
      <c r="A94" s="38" t="s">
        <v>95</v>
      </c>
      <c r="B94" s="30">
        <v>63</v>
      </c>
      <c r="C94" s="31">
        <v>64.3</v>
      </c>
      <c r="D94" s="32">
        <f t="shared" si="19"/>
        <v>102.06349206349205</v>
      </c>
      <c r="E94" s="30">
        <v>70</v>
      </c>
      <c r="F94" s="33">
        <v>69.91574384630279</v>
      </c>
      <c r="G94" s="34">
        <f t="shared" si="20"/>
        <v>99.9</v>
      </c>
      <c r="H94" s="35">
        <v>200</v>
      </c>
      <c r="I94" s="34">
        <v>168</v>
      </c>
      <c r="J94" s="34">
        <f t="shared" si="21"/>
        <v>119</v>
      </c>
      <c r="K94" s="36">
        <f aca="true" t="shared" si="22" ref="K94:K151">(G94+J94)/2</f>
        <v>109.45</v>
      </c>
      <c r="L94" s="37">
        <f t="shared" si="18"/>
        <v>105.75674603174602</v>
      </c>
      <c r="M94" s="49" t="s">
        <v>94</v>
      </c>
    </row>
    <row r="95" spans="1:13" ht="26.25">
      <c r="A95" s="38" t="s">
        <v>96</v>
      </c>
      <c r="B95" s="30">
        <v>135</v>
      </c>
      <c r="C95" s="31">
        <v>128</v>
      </c>
      <c r="D95" s="32">
        <f t="shared" si="19"/>
        <v>94.81481481481482</v>
      </c>
      <c r="E95" s="30">
        <v>70</v>
      </c>
      <c r="F95" s="33">
        <v>66.43135040160642</v>
      </c>
      <c r="G95" s="34">
        <f t="shared" si="20"/>
        <v>94.9</v>
      </c>
      <c r="H95" s="35">
        <v>200</v>
      </c>
      <c r="I95" s="34">
        <v>128</v>
      </c>
      <c r="J95" s="34">
        <f t="shared" si="21"/>
        <v>156.3</v>
      </c>
      <c r="K95" s="36">
        <f t="shared" si="22"/>
        <v>125.60000000000001</v>
      </c>
      <c r="L95" s="37">
        <f t="shared" si="18"/>
        <v>110.20740740740742</v>
      </c>
      <c r="M95" s="49" t="s">
        <v>94</v>
      </c>
    </row>
    <row r="96" spans="1:13" ht="26.25">
      <c r="A96" s="38" t="s">
        <v>97</v>
      </c>
      <c r="B96" s="30">
        <v>142</v>
      </c>
      <c r="C96" s="31">
        <v>153</v>
      </c>
      <c r="D96" s="32">
        <f t="shared" si="19"/>
        <v>107.74647887323943</v>
      </c>
      <c r="E96" s="30">
        <v>70</v>
      </c>
      <c r="F96" s="33">
        <v>63.21495130850197</v>
      </c>
      <c r="G96" s="34">
        <f t="shared" si="20"/>
        <v>90.3</v>
      </c>
      <c r="H96" s="35">
        <v>200</v>
      </c>
      <c r="I96" s="34">
        <v>201</v>
      </c>
      <c r="J96" s="34">
        <f t="shared" si="21"/>
        <v>99.5</v>
      </c>
      <c r="K96" s="36">
        <f t="shared" si="22"/>
        <v>94.9</v>
      </c>
      <c r="L96" s="37">
        <f t="shared" si="18"/>
        <v>101.32323943661972</v>
      </c>
      <c r="M96" s="49" t="s">
        <v>94</v>
      </c>
    </row>
    <row r="97" spans="1:13" ht="39">
      <c r="A97" s="38" t="s">
        <v>98</v>
      </c>
      <c r="B97" s="30">
        <v>140</v>
      </c>
      <c r="C97" s="31">
        <v>152.3</v>
      </c>
      <c r="D97" s="32">
        <f t="shared" si="19"/>
        <v>108.78571428571429</v>
      </c>
      <c r="E97" s="30">
        <v>70</v>
      </c>
      <c r="F97" s="39">
        <v>58.867116529150074</v>
      </c>
      <c r="G97" s="34">
        <f t="shared" si="20"/>
        <v>84.1</v>
      </c>
      <c r="H97" s="35">
        <v>200</v>
      </c>
      <c r="I97" s="34">
        <v>328</v>
      </c>
      <c r="J97" s="34">
        <f t="shared" si="21"/>
        <v>61</v>
      </c>
      <c r="K97" s="36">
        <f t="shared" si="22"/>
        <v>72.55</v>
      </c>
      <c r="L97" s="37">
        <f t="shared" si="18"/>
        <v>90.66785714285714</v>
      </c>
      <c r="M97" s="49" t="s">
        <v>99</v>
      </c>
    </row>
    <row r="98" spans="1:13" ht="15">
      <c r="A98" s="38" t="s">
        <v>100</v>
      </c>
      <c r="B98" s="30">
        <v>36</v>
      </c>
      <c r="C98" s="31">
        <v>33.2</v>
      </c>
      <c r="D98" s="32">
        <f t="shared" si="19"/>
        <v>92.22222222222223</v>
      </c>
      <c r="E98" s="30">
        <v>70</v>
      </c>
      <c r="F98" s="33"/>
      <c r="G98" s="34">
        <f t="shared" si="20"/>
        <v>0</v>
      </c>
      <c r="H98" s="35">
        <v>200</v>
      </c>
      <c r="I98" s="34"/>
      <c r="J98" s="34"/>
      <c r="K98" s="36"/>
      <c r="L98" s="37"/>
      <c r="M98" s="49" t="s">
        <v>101</v>
      </c>
    </row>
    <row r="99" spans="1:13" ht="39">
      <c r="A99" s="38" t="s">
        <v>102</v>
      </c>
      <c r="B99" s="30">
        <v>173</v>
      </c>
      <c r="C99" s="31">
        <v>175.3</v>
      </c>
      <c r="D99" s="32">
        <f t="shared" si="19"/>
        <v>101.32947976878613</v>
      </c>
      <c r="E99" s="30">
        <v>70</v>
      </c>
      <c r="F99" s="33">
        <v>61.28335360838676</v>
      </c>
      <c r="G99" s="34">
        <f t="shared" si="20"/>
        <v>87.5</v>
      </c>
      <c r="H99" s="35">
        <v>200</v>
      </c>
      <c r="I99" s="30">
        <v>264</v>
      </c>
      <c r="J99" s="34">
        <f t="shared" si="21"/>
        <v>75.8</v>
      </c>
      <c r="K99" s="36">
        <f t="shared" si="22"/>
        <v>81.65</v>
      </c>
      <c r="L99" s="37">
        <f t="shared" si="18"/>
        <v>91.48973988439306</v>
      </c>
      <c r="M99" s="49" t="s">
        <v>99</v>
      </c>
    </row>
    <row r="100" spans="1:13" ht="39">
      <c r="A100" s="38" t="s">
        <v>103</v>
      </c>
      <c r="B100" s="30">
        <v>75</v>
      </c>
      <c r="C100" s="31">
        <v>74</v>
      </c>
      <c r="D100" s="32">
        <f t="shared" si="19"/>
        <v>98.66666666666667</v>
      </c>
      <c r="E100" s="30">
        <v>70</v>
      </c>
      <c r="F100" s="33">
        <v>62.95994789970693</v>
      </c>
      <c r="G100" s="34">
        <f t="shared" si="20"/>
        <v>89.9</v>
      </c>
      <c r="H100" s="35">
        <v>200</v>
      </c>
      <c r="I100" s="30">
        <v>324</v>
      </c>
      <c r="J100" s="34">
        <f t="shared" si="21"/>
        <v>61.7</v>
      </c>
      <c r="K100" s="36">
        <f t="shared" si="22"/>
        <v>75.80000000000001</v>
      </c>
      <c r="L100" s="37">
        <f t="shared" si="18"/>
        <v>87.23333333333335</v>
      </c>
      <c r="M100" s="49" t="s">
        <v>99</v>
      </c>
    </row>
    <row r="101" spans="1:13" ht="39">
      <c r="A101" s="38" t="s">
        <v>104</v>
      </c>
      <c r="B101" s="30">
        <v>87</v>
      </c>
      <c r="C101" s="31">
        <v>86.3</v>
      </c>
      <c r="D101" s="40">
        <f t="shared" si="19"/>
        <v>99.19540229885058</v>
      </c>
      <c r="E101" s="30">
        <v>70</v>
      </c>
      <c r="F101" s="33">
        <v>67.08642216606867</v>
      </c>
      <c r="G101" s="34">
        <f t="shared" si="20"/>
        <v>95.8</v>
      </c>
      <c r="H101" s="35">
        <v>200</v>
      </c>
      <c r="I101" s="30">
        <v>196</v>
      </c>
      <c r="J101" s="34">
        <f t="shared" si="21"/>
        <v>102</v>
      </c>
      <c r="K101" s="36">
        <f t="shared" si="22"/>
        <v>98.9</v>
      </c>
      <c r="L101" s="37">
        <f t="shared" si="18"/>
        <v>99.0477011494253</v>
      </c>
      <c r="M101" s="49" t="s">
        <v>105</v>
      </c>
    </row>
    <row r="102" spans="1:13" ht="39">
      <c r="A102" s="38" t="s">
        <v>106</v>
      </c>
      <c r="B102" s="30">
        <v>149</v>
      </c>
      <c r="C102" s="31">
        <v>152.2</v>
      </c>
      <c r="D102" s="40">
        <f t="shared" si="19"/>
        <v>102.1476510067114</v>
      </c>
      <c r="E102" s="30">
        <v>70</v>
      </c>
      <c r="F102" s="33">
        <v>67.70049976515789</v>
      </c>
      <c r="G102" s="34">
        <f t="shared" si="20"/>
        <v>96.7</v>
      </c>
      <c r="H102" s="35">
        <v>200</v>
      </c>
      <c r="I102" s="30">
        <v>214</v>
      </c>
      <c r="J102" s="34">
        <f t="shared" si="21"/>
        <v>93.5</v>
      </c>
      <c r="K102" s="36">
        <f t="shared" si="22"/>
        <v>95.1</v>
      </c>
      <c r="L102" s="37">
        <f t="shared" si="18"/>
        <v>98.6238255033557</v>
      </c>
      <c r="M102" s="49" t="s">
        <v>105</v>
      </c>
    </row>
    <row r="103" spans="1:13" ht="26.25">
      <c r="A103" s="38" t="s">
        <v>107</v>
      </c>
      <c r="B103" s="30">
        <v>151</v>
      </c>
      <c r="C103" s="31">
        <v>154.7</v>
      </c>
      <c r="D103" s="40">
        <f t="shared" si="19"/>
        <v>102.4503311258278</v>
      </c>
      <c r="E103" s="30">
        <v>70</v>
      </c>
      <c r="F103" s="33">
        <v>58.22903767623825</v>
      </c>
      <c r="G103" s="34">
        <f t="shared" si="20"/>
        <v>83.2</v>
      </c>
      <c r="H103" s="35">
        <v>200</v>
      </c>
      <c r="I103" s="30">
        <v>123</v>
      </c>
      <c r="J103" s="34">
        <f t="shared" si="21"/>
        <v>162.6</v>
      </c>
      <c r="K103" s="36">
        <f t="shared" si="22"/>
        <v>122.9</v>
      </c>
      <c r="L103" s="37">
        <f t="shared" si="18"/>
        <v>112.6751655629139</v>
      </c>
      <c r="M103" s="49" t="s">
        <v>94</v>
      </c>
    </row>
    <row r="104" spans="1:13" ht="26.25">
      <c r="A104" s="38" t="s">
        <v>108</v>
      </c>
      <c r="B104" s="30">
        <v>77</v>
      </c>
      <c r="C104" s="31">
        <v>78.4</v>
      </c>
      <c r="D104" s="40">
        <f t="shared" si="19"/>
        <v>101.81818181818183</v>
      </c>
      <c r="E104" s="30">
        <v>70</v>
      </c>
      <c r="F104" s="33">
        <v>76.68428817310055</v>
      </c>
      <c r="G104" s="34">
        <f t="shared" si="20"/>
        <v>109.5</v>
      </c>
      <c r="H104" s="35">
        <v>200</v>
      </c>
      <c r="I104" s="30">
        <v>64</v>
      </c>
      <c r="J104" s="34">
        <f t="shared" si="21"/>
        <v>312.5</v>
      </c>
      <c r="K104" s="36">
        <f t="shared" si="22"/>
        <v>211</v>
      </c>
      <c r="L104" s="37">
        <f t="shared" si="18"/>
        <v>156.4090909090909</v>
      </c>
      <c r="M104" s="49" t="s">
        <v>94</v>
      </c>
    </row>
    <row r="105" spans="1:13" ht="26.25">
      <c r="A105" s="38" t="s">
        <v>109</v>
      </c>
      <c r="B105" s="30">
        <v>147</v>
      </c>
      <c r="C105" s="31">
        <v>143.3</v>
      </c>
      <c r="D105" s="40">
        <f t="shared" si="19"/>
        <v>97.48299319727892</v>
      </c>
      <c r="E105" s="30">
        <v>70</v>
      </c>
      <c r="F105" s="33">
        <v>62.58109899472277</v>
      </c>
      <c r="G105" s="34">
        <f t="shared" si="20"/>
        <v>89.4</v>
      </c>
      <c r="H105" s="35">
        <v>200</v>
      </c>
      <c r="I105" s="30">
        <v>137</v>
      </c>
      <c r="J105" s="34">
        <f t="shared" si="21"/>
        <v>146</v>
      </c>
      <c r="K105" s="36">
        <f t="shared" si="22"/>
        <v>117.7</v>
      </c>
      <c r="L105" s="37">
        <f t="shared" si="18"/>
        <v>107.59149659863945</v>
      </c>
      <c r="M105" s="49" t="s">
        <v>94</v>
      </c>
    </row>
    <row r="106" spans="1:13" ht="26.25">
      <c r="A106" s="38" t="s">
        <v>110</v>
      </c>
      <c r="B106" s="30">
        <v>156</v>
      </c>
      <c r="C106" s="31">
        <v>151.3</v>
      </c>
      <c r="D106" s="40">
        <f t="shared" si="19"/>
        <v>96.9871794871795</v>
      </c>
      <c r="E106" s="30">
        <v>70</v>
      </c>
      <c r="F106" s="33">
        <v>67.83246668100027</v>
      </c>
      <c r="G106" s="34">
        <f t="shared" si="20"/>
        <v>96.9</v>
      </c>
      <c r="H106" s="35">
        <v>200</v>
      </c>
      <c r="I106" s="30">
        <v>96</v>
      </c>
      <c r="J106" s="34">
        <f t="shared" si="21"/>
        <v>208.3</v>
      </c>
      <c r="K106" s="36">
        <f t="shared" si="22"/>
        <v>152.60000000000002</v>
      </c>
      <c r="L106" s="37">
        <f t="shared" si="18"/>
        <v>124.79358974358976</v>
      </c>
      <c r="M106" s="49" t="s">
        <v>94</v>
      </c>
    </row>
    <row r="107" spans="1:13" ht="26.25">
      <c r="A107" s="38" t="s">
        <v>111</v>
      </c>
      <c r="B107" s="30">
        <v>318</v>
      </c>
      <c r="C107" s="31">
        <v>316</v>
      </c>
      <c r="D107" s="40">
        <f t="shared" si="19"/>
        <v>99.37106918238993</v>
      </c>
      <c r="E107" s="30">
        <v>70</v>
      </c>
      <c r="F107" s="33">
        <v>58.75146154237202</v>
      </c>
      <c r="G107" s="34">
        <f t="shared" si="20"/>
        <v>83.9</v>
      </c>
      <c r="H107" s="35">
        <v>200</v>
      </c>
      <c r="I107" s="30">
        <v>123</v>
      </c>
      <c r="J107" s="34">
        <f t="shared" si="21"/>
        <v>162.6</v>
      </c>
      <c r="K107" s="36">
        <f t="shared" si="22"/>
        <v>123.25</v>
      </c>
      <c r="L107" s="37">
        <f t="shared" si="18"/>
        <v>111.31053459119497</v>
      </c>
      <c r="M107" s="49" t="s">
        <v>94</v>
      </c>
    </row>
    <row r="108" spans="1:13" ht="39">
      <c r="A108" s="38" t="s">
        <v>112</v>
      </c>
      <c r="B108" s="30">
        <v>160</v>
      </c>
      <c r="C108" s="31">
        <v>153.7</v>
      </c>
      <c r="D108" s="40">
        <f t="shared" si="19"/>
        <v>96.0625</v>
      </c>
      <c r="E108" s="30">
        <v>70</v>
      </c>
      <c r="F108" s="33">
        <v>60.50225625991279</v>
      </c>
      <c r="G108" s="34">
        <f t="shared" si="20"/>
        <v>86.4</v>
      </c>
      <c r="H108" s="35">
        <v>200</v>
      </c>
      <c r="I108" s="30">
        <v>284</v>
      </c>
      <c r="J108" s="34">
        <f t="shared" si="21"/>
        <v>70.4</v>
      </c>
      <c r="K108" s="36">
        <f t="shared" si="22"/>
        <v>78.4</v>
      </c>
      <c r="L108" s="37">
        <f t="shared" si="18"/>
        <v>87.23125</v>
      </c>
      <c r="M108" s="49" t="s">
        <v>99</v>
      </c>
    </row>
    <row r="109" spans="1:13" ht="26.25">
      <c r="A109" s="38" t="s">
        <v>113</v>
      </c>
      <c r="B109" s="30">
        <v>167</v>
      </c>
      <c r="C109" s="31">
        <v>189.5</v>
      </c>
      <c r="D109" s="40">
        <f t="shared" si="19"/>
        <v>113.47305389221556</v>
      </c>
      <c r="E109" s="30">
        <v>70</v>
      </c>
      <c r="F109" s="33">
        <v>64.04086000996068</v>
      </c>
      <c r="G109" s="34">
        <f t="shared" si="20"/>
        <v>91.5</v>
      </c>
      <c r="H109" s="35">
        <v>200</v>
      </c>
      <c r="I109" s="30">
        <v>72</v>
      </c>
      <c r="J109" s="34">
        <f t="shared" si="21"/>
        <v>277.8</v>
      </c>
      <c r="K109" s="36">
        <f t="shared" si="22"/>
        <v>184.65</v>
      </c>
      <c r="L109" s="37">
        <f t="shared" si="18"/>
        <v>149.0615269461078</v>
      </c>
      <c r="M109" s="49" t="s">
        <v>94</v>
      </c>
    </row>
    <row r="110" spans="1:13" ht="26.25">
      <c r="A110" s="38" t="s">
        <v>114</v>
      </c>
      <c r="B110" s="30">
        <v>287</v>
      </c>
      <c r="C110" s="31">
        <v>278.3</v>
      </c>
      <c r="D110" s="40">
        <f t="shared" si="19"/>
        <v>96.96864111498257</v>
      </c>
      <c r="E110" s="30">
        <v>70</v>
      </c>
      <c r="F110" s="33">
        <v>63.883272940847114</v>
      </c>
      <c r="G110" s="34">
        <f t="shared" si="20"/>
        <v>91.3</v>
      </c>
      <c r="H110" s="35">
        <v>200</v>
      </c>
      <c r="I110" s="30">
        <v>375</v>
      </c>
      <c r="J110" s="34">
        <f>ROUND((H110/I110)*100,1)</f>
        <v>53.3</v>
      </c>
      <c r="K110" s="36">
        <f t="shared" si="22"/>
        <v>72.3</v>
      </c>
      <c r="L110" s="37">
        <f t="shared" si="18"/>
        <v>84.6343205574913</v>
      </c>
      <c r="M110" s="49" t="s">
        <v>92</v>
      </c>
    </row>
    <row r="111" spans="1:13" ht="39">
      <c r="A111" s="38" t="s">
        <v>115</v>
      </c>
      <c r="B111" s="30">
        <v>97</v>
      </c>
      <c r="C111" s="31">
        <v>99.8</v>
      </c>
      <c r="D111" s="40">
        <f t="shared" si="19"/>
        <v>102.88659793814432</v>
      </c>
      <c r="E111" s="30">
        <v>70</v>
      </c>
      <c r="F111" s="33">
        <v>71.73382910399111</v>
      </c>
      <c r="G111" s="34">
        <f t="shared" si="20"/>
        <v>102.5</v>
      </c>
      <c r="H111" s="35">
        <v>200</v>
      </c>
      <c r="I111" s="30">
        <v>438</v>
      </c>
      <c r="J111" s="34">
        <f t="shared" si="21"/>
        <v>45.7</v>
      </c>
      <c r="K111" s="36">
        <f t="shared" si="22"/>
        <v>74.1</v>
      </c>
      <c r="L111" s="37">
        <f t="shared" si="18"/>
        <v>88.49329896907216</v>
      </c>
      <c r="M111" s="49" t="s">
        <v>99</v>
      </c>
    </row>
    <row r="112" spans="1:13" ht="39">
      <c r="A112" s="38" t="s">
        <v>116</v>
      </c>
      <c r="B112" s="30">
        <v>306</v>
      </c>
      <c r="C112" s="31">
        <v>296</v>
      </c>
      <c r="D112" s="40">
        <f t="shared" si="19"/>
        <v>96.73202614379085</v>
      </c>
      <c r="E112" s="30">
        <v>70</v>
      </c>
      <c r="F112" s="33">
        <v>66.70465646369261</v>
      </c>
      <c r="G112" s="34">
        <f t="shared" si="20"/>
        <v>95.3</v>
      </c>
      <c r="H112" s="35">
        <v>200</v>
      </c>
      <c r="I112" s="30">
        <v>342</v>
      </c>
      <c r="J112" s="34">
        <f t="shared" si="21"/>
        <v>58.5</v>
      </c>
      <c r="K112" s="36">
        <f t="shared" si="22"/>
        <v>76.9</v>
      </c>
      <c r="L112" s="37">
        <f t="shared" si="18"/>
        <v>86.81601307189543</v>
      </c>
      <c r="M112" s="49" t="s">
        <v>99</v>
      </c>
    </row>
    <row r="113" spans="1:13" ht="39">
      <c r="A113" s="38" t="s">
        <v>117</v>
      </c>
      <c r="B113" s="30">
        <v>388</v>
      </c>
      <c r="C113" s="31">
        <v>366.2</v>
      </c>
      <c r="D113" s="40">
        <f t="shared" si="19"/>
        <v>94.38144329896907</v>
      </c>
      <c r="E113" s="30">
        <v>70</v>
      </c>
      <c r="F113" s="33">
        <v>63.93240904634375</v>
      </c>
      <c r="G113" s="34">
        <f t="shared" si="20"/>
        <v>91.3</v>
      </c>
      <c r="H113" s="35">
        <v>200</v>
      </c>
      <c r="I113" s="30">
        <v>258</v>
      </c>
      <c r="J113" s="34">
        <f t="shared" si="21"/>
        <v>77.5</v>
      </c>
      <c r="K113" s="36">
        <f t="shared" si="22"/>
        <v>84.4</v>
      </c>
      <c r="L113" s="37">
        <f t="shared" si="18"/>
        <v>89.39072164948453</v>
      </c>
      <c r="M113" s="49" t="s">
        <v>99</v>
      </c>
    </row>
    <row r="114" spans="1:13" ht="39">
      <c r="A114" s="38" t="s">
        <v>118</v>
      </c>
      <c r="B114" s="30">
        <v>121</v>
      </c>
      <c r="C114" s="31">
        <v>117.1</v>
      </c>
      <c r="D114" s="40">
        <f t="shared" si="19"/>
        <v>96.77685950413223</v>
      </c>
      <c r="E114" s="30">
        <v>70</v>
      </c>
      <c r="F114" s="33">
        <v>69.32598026606856</v>
      </c>
      <c r="G114" s="34">
        <f t="shared" si="20"/>
        <v>99</v>
      </c>
      <c r="H114" s="35">
        <v>200</v>
      </c>
      <c r="I114" s="30">
        <v>271</v>
      </c>
      <c r="J114" s="34">
        <f t="shared" si="21"/>
        <v>73.8</v>
      </c>
      <c r="K114" s="36">
        <f t="shared" si="22"/>
        <v>86.4</v>
      </c>
      <c r="L114" s="37">
        <f t="shared" si="18"/>
        <v>91.58842975206612</v>
      </c>
      <c r="M114" s="49" t="s">
        <v>99</v>
      </c>
    </row>
    <row r="115" spans="1:13" ht="26.25">
      <c r="A115" s="38" t="s">
        <v>119</v>
      </c>
      <c r="B115" s="30">
        <v>299</v>
      </c>
      <c r="C115" s="31">
        <v>293.2</v>
      </c>
      <c r="D115" s="40">
        <f t="shared" si="19"/>
        <v>98.06020066889631</v>
      </c>
      <c r="E115" s="30">
        <v>70</v>
      </c>
      <c r="F115" s="33">
        <v>66.57872965258031</v>
      </c>
      <c r="G115" s="34">
        <f t="shared" si="20"/>
        <v>95.1</v>
      </c>
      <c r="H115" s="35">
        <v>200</v>
      </c>
      <c r="I115" s="30">
        <v>371</v>
      </c>
      <c r="J115" s="34">
        <f t="shared" si="21"/>
        <v>53.9</v>
      </c>
      <c r="K115" s="36">
        <f t="shared" si="22"/>
        <v>74.5</v>
      </c>
      <c r="L115" s="37">
        <f t="shared" si="18"/>
        <v>86.28010033444815</v>
      </c>
      <c r="M115" s="49" t="s">
        <v>92</v>
      </c>
    </row>
    <row r="116" spans="1:13" ht="26.25">
      <c r="A116" s="38" t="s">
        <v>120</v>
      </c>
      <c r="B116" s="30">
        <v>316</v>
      </c>
      <c r="C116" s="31">
        <v>316.3</v>
      </c>
      <c r="D116" s="40">
        <f t="shared" si="19"/>
        <v>100.09493670886076</v>
      </c>
      <c r="E116" s="30">
        <v>70</v>
      </c>
      <c r="F116" s="33">
        <v>65.05947914325657</v>
      </c>
      <c r="G116" s="34">
        <f t="shared" si="20"/>
        <v>92.9</v>
      </c>
      <c r="H116" s="35">
        <v>200</v>
      </c>
      <c r="I116" s="30">
        <v>412</v>
      </c>
      <c r="J116" s="34">
        <f t="shared" si="21"/>
        <v>48.5</v>
      </c>
      <c r="K116" s="36">
        <f t="shared" si="22"/>
        <v>70.7</v>
      </c>
      <c r="L116" s="37">
        <f t="shared" si="18"/>
        <v>85.39746835443037</v>
      </c>
      <c r="M116" s="49" t="s">
        <v>92</v>
      </c>
    </row>
    <row r="117" spans="1:13" ht="26.25">
      <c r="A117" s="38" t="s">
        <v>121</v>
      </c>
      <c r="B117" s="30">
        <v>281</v>
      </c>
      <c r="C117" s="31">
        <v>288.8</v>
      </c>
      <c r="D117" s="40">
        <f t="shared" si="19"/>
        <v>102.77580071174377</v>
      </c>
      <c r="E117" s="30">
        <v>70</v>
      </c>
      <c r="F117" s="33">
        <v>67.87955144678438</v>
      </c>
      <c r="G117" s="34">
        <f t="shared" si="20"/>
        <v>97</v>
      </c>
      <c r="H117" s="35">
        <v>200</v>
      </c>
      <c r="I117" s="30">
        <v>194</v>
      </c>
      <c r="J117" s="34">
        <f t="shared" si="21"/>
        <v>103.1</v>
      </c>
      <c r="K117" s="36">
        <f t="shared" si="22"/>
        <v>100.05</v>
      </c>
      <c r="L117" s="37">
        <f t="shared" si="18"/>
        <v>101.41290035587188</v>
      </c>
      <c r="M117" s="49" t="s">
        <v>94</v>
      </c>
    </row>
    <row r="118" spans="1:13" ht="39">
      <c r="A118" s="38" t="s">
        <v>122</v>
      </c>
      <c r="B118" s="30">
        <v>137</v>
      </c>
      <c r="C118" s="31">
        <v>142.3</v>
      </c>
      <c r="D118" s="40">
        <f t="shared" si="19"/>
        <v>103.86861313868614</v>
      </c>
      <c r="E118" s="30">
        <v>70</v>
      </c>
      <c r="F118" s="33">
        <v>64.62392084148257</v>
      </c>
      <c r="G118" s="34">
        <f t="shared" si="20"/>
        <v>92.3</v>
      </c>
      <c r="H118" s="35">
        <v>200</v>
      </c>
      <c r="I118" s="30">
        <v>385</v>
      </c>
      <c r="J118" s="34">
        <f t="shared" si="21"/>
        <v>51.9</v>
      </c>
      <c r="K118" s="36">
        <f t="shared" si="22"/>
        <v>72.1</v>
      </c>
      <c r="L118" s="37">
        <f t="shared" si="18"/>
        <v>87.98430656934306</v>
      </c>
      <c r="M118" s="49" t="s">
        <v>99</v>
      </c>
    </row>
    <row r="119" spans="1:13" ht="39">
      <c r="A119" s="38" t="s">
        <v>123</v>
      </c>
      <c r="B119" s="30">
        <v>134</v>
      </c>
      <c r="C119" s="31">
        <v>136.2</v>
      </c>
      <c r="D119" s="40">
        <f t="shared" si="19"/>
        <v>101.64179104477611</v>
      </c>
      <c r="E119" s="30">
        <v>70</v>
      </c>
      <c r="F119" s="33">
        <v>67.77477015256326</v>
      </c>
      <c r="G119" s="34">
        <f t="shared" si="20"/>
        <v>96.8</v>
      </c>
      <c r="H119" s="35">
        <v>200</v>
      </c>
      <c r="I119" s="30">
        <v>325</v>
      </c>
      <c r="J119" s="34">
        <f t="shared" si="21"/>
        <v>61.5</v>
      </c>
      <c r="K119" s="36">
        <f t="shared" si="22"/>
        <v>79.15</v>
      </c>
      <c r="L119" s="37">
        <f t="shared" si="18"/>
        <v>90.39589552238806</v>
      </c>
      <c r="M119" s="49" t="s">
        <v>99</v>
      </c>
    </row>
    <row r="120" spans="1:13" ht="39">
      <c r="A120" s="38" t="s">
        <v>124</v>
      </c>
      <c r="B120" s="30">
        <v>273</v>
      </c>
      <c r="C120" s="31">
        <v>275.3</v>
      </c>
      <c r="D120" s="40">
        <f t="shared" si="19"/>
        <v>100.84249084249083</v>
      </c>
      <c r="E120" s="30">
        <v>70</v>
      </c>
      <c r="F120" s="33">
        <v>63.095826823458026</v>
      </c>
      <c r="G120" s="34">
        <f t="shared" si="20"/>
        <v>90.1</v>
      </c>
      <c r="H120" s="35">
        <v>200</v>
      </c>
      <c r="I120" s="30">
        <v>298</v>
      </c>
      <c r="J120" s="34">
        <f t="shared" si="21"/>
        <v>67.1</v>
      </c>
      <c r="K120" s="36">
        <f t="shared" si="22"/>
        <v>78.6</v>
      </c>
      <c r="L120" s="37">
        <f t="shared" si="18"/>
        <v>89.72124542124541</v>
      </c>
      <c r="M120" s="49" t="s">
        <v>99</v>
      </c>
    </row>
    <row r="121" spans="1:13" ht="39">
      <c r="A121" s="38" t="s">
        <v>125</v>
      </c>
      <c r="B121" s="30">
        <v>245</v>
      </c>
      <c r="C121" s="31">
        <v>288.5</v>
      </c>
      <c r="D121" s="40">
        <f t="shared" si="19"/>
        <v>117.75510204081631</v>
      </c>
      <c r="E121" s="30">
        <v>70</v>
      </c>
      <c r="F121" s="33">
        <v>64.03290806205759</v>
      </c>
      <c r="G121" s="34">
        <f t="shared" si="20"/>
        <v>91.5</v>
      </c>
      <c r="H121" s="35">
        <v>200</v>
      </c>
      <c r="I121" s="30">
        <v>415</v>
      </c>
      <c r="J121" s="34">
        <f t="shared" si="21"/>
        <v>48.2</v>
      </c>
      <c r="K121" s="36">
        <f t="shared" si="22"/>
        <v>69.85</v>
      </c>
      <c r="L121" s="37">
        <f t="shared" si="18"/>
        <v>93.80255102040815</v>
      </c>
      <c r="M121" s="49" t="s">
        <v>99</v>
      </c>
    </row>
    <row r="122" spans="1:13" ht="39">
      <c r="A122" s="38" t="s">
        <v>126</v>
      </c>
      <c r="B122" s="30">
        <v>279</v>
      </c>
      <c r="C122" s="31">
        <v>281.6</v>
      </c>
      <c r="D122" s="40">
        <f t="shared" si="19"/>
        <v>100.93189964157708</v>
      </c>
      <c r="E122" s="30">
        <v>70</v>
      </c>
      <c r="F122" s="33">
        <v>68.27737084702446</v>
      </c>
      <c r="G122" s="34">
        <f t="shared" si="20"/>
        <v>97.5</v>
      </c>
      <c r="H122" s="35">
        <v>200</v>
      </c>
      <c r="I122" s="30">
        <v>380</v>
      </c>
      <c r="J122" s="34">
        <f t="shared" si="21"/>
        <v>52.6</v>
      </c>
      <c r="K122" s="36">
        <f t="shared" si="22"/>
        <v>75.05</v>
      </c>
      <c r="L122" s="37">
        <f t="shared" si="18"/>
        <v>87.99094982078853</v>
      </c>
      <c r="M122" s="49" t="s">
        <v>99</v>
      </c>
    </row>
    <row r="123" spans="1:13" ht="39">
      <c r="A123" s="38" t="s">
        <v>127</v>
      </c>
      <c r="B123" s="41">
        <v>183</v>
      </c>
      <c r="C123" s="42">
        <v>177.8</v>
      </c>
      <c r="D123" s="40">
        <f t="shared" si="19"/>
        <v>97.1584699453552</v>
      </c>
      <c r="E123" s="41">
        <v>70</v>
      </c>
      <c r="F123" s="43">
        <v>60.733372183898695</v>
      </c>
      <c r="G123" s="34">
        <f t="shared" si="20"/>
        <v>86.8</v>
      </c>
      <c r="H123" s="35">
        <v>200</v>
      </c>
      <c r="I123" s="41">
        <v>258</v>
      </c>
      <c r="J123" s="34">
        <f t="shared" si="21"/>
        <v>77.5</v>
      </c>
      <c r="K123" s="36">
        <f t="shared" si="22"/>
        <v>82.15</v>
      </c>
      <c r="L123" s="37">
        <f>(D123+K123)/2</f>
        <v>89.6542349726776</v>
      </c>
      <c r="M123" s="49" t="s">
        <v>99</v>
      </c>
    </row>
    <row r="124" spans="1:13" ht="39">
      <c r="A124" s="38" t="s">
        <v>128</v>
      </c>
      <c r="B124" s="41">
        <v>277</v>
      </c>
      <c r="C124" s="42">
        <v>277.7</v>
      </c>
      <c r="D124" s="40">
        <f t="shared" si="19"/>
        <v>100.25270758122744</v>
      </c>
      <c r="E124" s="41">
        <v>70</v>
      </c>
      <c r="F124" s="43">
        <v>66.32363085760397</v>
      </c>
      <c r="G124" s="34">
        <f t="shared" si="20"/>
        <v>94.7</v>
      </c>
      <c r="H124" s="35">
        <v>200</v>
      </c>
      <c r="I124" s="41">
        <v>327</v>
      </c>
      <c r="J124" s="34">
        <f t="shared" si="21"/>
        <v>61.2</v>
      </c>
      <c r="K124" s="36">
        <f t="shared" si="22"/>
        <v>77.95</v>
      </c>
      <c r="L124" s="37">
        <f aca="true" t="shared" si="23" ref="L124:L151">(D124+K124)/2</f>
        <v>89.10135379061373</v>
      </c>
      <c r="M124" s="49" t="s">
        <v>99</v>
      </c>
    </row>
    <row r="125" spans="1:13" ht="39">
      <c r="A125" s="38" t="s">
        <v>129</v>
      </c>
      <c r="B125" s="41">
        <v>134</v>
      </c>
      <c r="C125" s="42">
        <v>129</v>
      </c>
      <c r="D125" s="40">
        <f t="shared" si="19"/>
        <v>96.26865671641791</v>
      </c>
      <c r="E125" s="41">
        <v>70</v>
      </c>
      <c r="F125" s="43">
        <v>67.51657793966564</v>
      </c>
      <c r="G125" s="34">
        <f t="shared" si="20"/>
        <v>96.5</v>
      </c>
      <c r="H125" s="35">
        <v>200</v>
      </c>
      <c r="I125" s="41">
        <v>228</v>
      </c>
      <c r="J125" s="34">
        <f t="shared" si="21"/>
        <v>87.7</v>
      </c>
      <c r="K125" s="36">
        <f t="shared" si="22"/>
        <v>92.1</v>
      </c>
      <c r="L125" s="37">
        <f t="shared" si="23"/>
        <v>94.18432835820894</v>
      </c>
      <c r="M125" s="49" t="s">
        <v>99</v>
      </c>
    </row>
    <row r="126" spans="1:13" ht="39">
      <c r="A126" s="38" t="s">
        <v>130</v>
      </c>
      <c r="B126" s="30">
        <v>311</v>
      </c>
      <c r="C126" s="31">
        <v>312.1</v>
      </c>
      <c r="D126" s="40">
        <f t="shared" si="19"/>
        <v>100.35369774919616</v>
      </c>
      <c r="E126" s="41">
        <v>70</v>
      </c>
      <c r="F126" s="33">
        <v>71.37811096999339</v>
      </c>
      <c r="G126" s="34">
        <f t="shared" si="20"/>
        <v>102</v>
      </c>
      <c r="H126" s="35">
        <v>200</v>
      </c>
      <c r="I126" s="30">
        <v>290</v>
      </c>
      <c r="J126" s="34">
        <f t="shared" si="21"/>
        <v>69</v>
      </c>
      <c r="K126" s="36">
        <f t="shared" si="22"/>
        <v>85.5</v>
      </c>
      <c r="L126" s="37">
        <f t="shared" si="23"/>
        <v>92.92684887459808</v>
      </c>
      <c r="M126" s="49" t="s">
        <v>99</v>
      </c>
    </row>
    <row r="127" spans="1:13" ht="39">
      <c r="A127" s="38" t="s">
        <v>131</v>
      </c>
      <c r="B127" s="30">
        <v>149</v>
      </c>
      <c r="C127" s="31">
        <v>145.3</v>
      </c>
      <c r="D127" s="40">
        <f t="shared" si="19"/>
        <v>97.51677852348995</v>
      </c>
      <c r="E127" s="41">
        <v>70</v>
      </c>
      <c r="F127" s="33">
        <v>68.38917956754754</v>
      </c>
      <c r="G127" s="34">
        <f t="shared" si="20"/>
        <v>97.7</v>
      </c>
      <c r="H127" s="35">
        <v>200</v>
      </c>
      <c r="I127" s="30">
        <v>295</v>
      </c>
      <c r="J127" s="34">
        <f t="shared" si="21"/>
        <v>67.8</v>
      </c>
      <c r="K127" s="36">
        <f t="shared" si="22"/>
        <v>82.75</v>
      </c>
      <c r="L127" s="37">
        <f t="shared" si="23"/>
        <v>90.13338926174498</v>
      </c>
      <c r="M127" s="49" t="s">
        <v>99</v>
      </c>
    </row>
    <row r="128" spans="1:13" ht="39">
      <c r="A128" s="38" t="s">
        <v>132</v>
      </c>
      <c r="B128" s="30">
        <v>310</v>
      </c>
      <c r="C128" s="31">
        <v>304.5</v>
      </c>
      <c r="D128" s="40">
        <f t="shared" si="19"/>
        <v>98.22580645161291</v>
      </c>
      <c r="E128" s="41">
        <v>70</v>
      </c>
      <c r="F128" s="33">
        <v>73.45111150678247</v>
      </c>
      <c r="G128" s="34">
        <f t="shared" si="20"/>
        <v>104.9</v>
      </c>
      <c r="H128" s="35">
        <v>200</v>
      </c>
      <c r="I128" s="30">
        <v>259</v>
      </c>
      <c r="J128" s="34">
        <f t="shared" si="21"/>
        <v>77.2</v>
      </c>
      <c r="K128" s="36">
        <f t="shared" si="22"/>
        <v>91.05000000000001</v>
      </c>
      <c r="L128" s="37">
        <f t="shared" si="23"/>
        <v>94.63790322580647</v>
      </c>
      <c r="M128" s="49" t="s">
        <v>99</v>
      </c>
    </row>
    <row r="129" spans="1:13" ht="39">
      <c r="A129" s="38" t="s">
        <v>133</v>
      </c>
      <c r="B129" s="30">
        <v>160</v>
      </c>
      <c r="C129" s="31">
        <v>167.8</v>
      </c>
      <c r="D129" s="40">
        <f t="shared" si="19"/>
        <v>104.875</v>
      </c>
      <c r="E129" s="41">
        <v>70</v>
      </c>
      <c r="F129" s="33">
        <v>68.15103082173748</v>
      </c>
      <c r="G129" s="34">
        <f t="shared" si="20"/>
        <v>97.4</v>
      </c>
      <c r="H129" s="35">
        <v>200</v>
      </c>
      <c r="I129" s="30">
        <v>269</v>
      </c>
      <c r="J129" s="34">
        <f t="shared" si="21"/>
        <v>74.3</v>
      </c>
      <c r="K129" s="36">
        <f t="shared" si="22"/>
        <v>85.85</v>
      </c>
      <c r="L129" s="37">
        <f t="shared" si="23"/>
        <v>95.3625</v>
      </c>
      <c r="M129" s="49" t="s">
        <v>105</v>
      </c>
    </row>
    <row r="130" spans="1:13" ht="26.25">
      <c r="A130" s="38" t="s">
        <v>134</v>
      </c>
      <c r="B130" s="30">
        <v>292</v>
      </c>
      <c r="C130" s="31">
        <v>293.9</v>
      </c>
      <c r="D130" s="40">
        <f t="shared" si="19"/>
        <v>100.65068493150685</v>
      </c>
      <c r="E130" s="41">
        <v>70</v>
      </c>
      <c r="F130" s="33">
        <v>68.05445668348796</v>
      </c>
      <c r="G130" s="34">
        <f t="shared" si="20"/>
        <v>97.2</v>
      </c>
      <c r="H130" s="35">
        <v>200</v>
      </c>
      <c r="I130" s="30">
        <v>189</v>
      </c>
      <c r="J130" s="34">
        <f t="shared" si="21"/>
        <v>105.8</v>
      </c>
      <c r="K130" s="36">
        <f t="shared" si="22"/>
        <v>101.5</v>
      </c>
      <c r="L130" s="37">
        <f t="shared" si="23"/>
        <v>101.07534246575342</v>
      </c>
      <c r="M130" s="49" t="s">
        <v>94</v>
      </c>
    </row>
    <row r="131" spans="1:13" ht="39">
      <c r="A131" s="38" t="s">
        <v>135</v>
      </c>
      <c r="B131" s="30">
        <v>333</v>
      </c>
      <c r="C131" s="31">
        <v>328.5</v>
      </c>
      <c r="D131" s="40">
        <f t="shared" si="19"/>
        <v>98.64864864864865</v>
      </c>
      <c r="E131" s="41">
        <v>70</v>
      </c>
      <c r="F131" s="33">
        <v>68.43935865226507</v>
      </c>
      <c r="G131" s="34">
        <f t="shared" si="20"/>
        <v>97.8</v>
      </c>
      <c r="H131" s="35">
        <v>200</v>
      </c>
      <c r="I131" s="30">
        <v>303</v>
      </c>
      <c r="J131" s="34">
        <f t="shared" si="21"/>
        <v>66</v>
      </c>
      <c r="K131" s="36">
        <f t="shared" si="22"/>
        <v>81.9</v>
      </c>
      <c r="L131" s="37">
        <f t="shared" si="23"/>
        <v>90.27432432432433</v>
      </c>
      <c r="M131" s="49" t="s">
        <v>99</v>
      </c>
    </row>
    <row r="132" spans="1:13" ht="26.25">
      <c r="A132" s="38" t="s">
        <v>136</v>
      </c>
      <c r="B132" s="30">
        <v>335</v>
      </c>
      <c r="C132" s="31">
        <v>332.3</v>
      </c>
      <c r="D132" s="40">
        <f t="shared" si="19"/>
        <v>99.19402985074626</v>
      </c>
      <c r="E132" s="41">
        <v>70</v>
      </c>
      <c r="F132" s="33">
        <v>66.92312433604415</v>
      </c>
      <c r="G132" s="34">
        <f t="shared" si="20"/>
        <v>95.6</v>
      </c>
      <c r="H132" s="35">
        <v>200</v>
      </c>
      <c r="I132" s="30">
        <v>452</v>
      </c>
      <c r="J132" s="34">
        <f t="shared" si="21"/>
        <v>44.2</v>
      </c>
      <c r="K132" s="36">
        <f t="shared" si="22"/>
        <v>69.9</v>
      </c>
      <c r="L132" s="37">
        <f t="shared" si="23"/>
        <v>84.54701492537313</v>
      </c>
      <c r="M132" s="49" t="s">
        <v>92</v>
      </c>
    </row>
    <row r="133" spans="1:13" ht="39">
      <c r="A133" s="38" t="s">
        <v>137</v>
      </c>
      <c r="B133" s="30">
        <v>318</v>
      </c>
      <c r="C133" s="31">
        <v>324.1</v>
      </c>
      <c r="D133" s="40">
        <f t="shared" si="19"/>
        <v>101.9182389937107</v>
      </c>
      <c r="E133" s="41">
        <v>70</v>
      </c>
      <c r="F133" s="33">
        <v>68.70555346966391</v>
      </c>
      <c r="G133" s="34">
        <f t="shared" si="20"/>
        <v>98.2</v>
      </c>
      <c r="H133" s="35">
        <v>200</v>
      </c>
      <c r="I133" s="30">
        <v>259</v>
      </c>
      <c r="J133" s="34">
        <f t="shared" si="21"/>
        <v>77.2</v>
      </c>
      <c r="K133" s="36">
        <f t="shared" si="22"/>
        <v>87.7</v>
      </c>
      <c r="L133" s="37">
        <f t="shared" si="23"/>
        <v>94.80911949685535</v>
      </c>
      <c r="M133" s="49" t="s">
        <v>99</v>
      </c>
    </row>
    <row r="134" spans="1:13" ht="39">
      <c r="A134" s="38" t="s">
        <v>138</v>
      </c>
      <c r="B134" s="30">
        <v>279</v>
      </c>
      <c r="C134" s="31">
        <v>270.3</v>
      </c>
      <c r="D134" s="40">
        <f t="shared" si="19"/>
        <v>96.88172043010753</v>
      </c>
      <c r="E134" s="41">
        <v>70</v>
      </c>
      <c r="F134" s="33">
        <v>70.43638854344496</v>
      </c>
      <c r="G134" s="34">
        <f t="shared" si="20"/>
        <v>100.6</v>
      </c>
      <c r="H134" s="35">
        <v>200</v>
      </c>
      <c r="I134" s="30">
        <v>310</v>
      </c>
      <c r="J134" s="34">
        <f t="shared" si="21"/>
        <v>64.5</v>
      </c>
      <c r="K134" s="36">
        <f t="shared" si="22"/>
        <v>82.55</v>
      </c>
      <c r="L134" s="37">
        <f t="shared" si="23"/>
        <v>89.71586021505377</v>
      </c>
      <c r="M134" s="49" t="s">
        <v>99</v>
      </c>
    </row>
    <row r="135" spans="1:13" ht="39">
      <c r="A135" s="38" t="s">
        <v>139</v>
      </c>
      <c r="B135" s="30">
        <v>318</v>
      </c>
      <c r="C135" s="31">
        <v>311.4</v>
      </c>
      <c r="D135" s="40">
        <f t="shared" si="19"/>
        <v>97.92452830188678</v>
      </c>
      <c r="E135" s="41">
        <v>70</v>
      </c>
      <c r="F135" s="33">
        <v>64.63232506132431</v>
      </c>
      <c r="G135" s="34">
        <f t="shared" si="20"/>
        <v>92.3</v>
      </c>
      <c r="H135" s="35">
        <v>200</v>
      </c>
      <c r="I135" s="30">
        <v>362</v>
      </c>
      <c r="J135" s="34">
        <f t="shared" si="21"/>
        <v>55.2</v>
      </c>
      <c r="K135" s="36">
        <f t="shared" si="22"/>
        <v>73.75</v>
      </c>
      <c r="L135" s="37">
        <f t="shared" si="23"/>
        <v>85.83726415094338</v>
      </c>
      <c r="M135" s="49" t="s">
        <v>99</v>
      </c>
    </row>
    <row r="136" spans="1:13" ht="39">
      <c r="A136" s="38" t="s">
        <v>140</v>
      </c>
      <c r="B136" s="30">
        <v>312</v>
      </c>
      <c r="C136" s="31">
        <v>311.3</v>
      </c>
      <c r="D136" s="40">
        <f t="shared" si="19"/>
        <v>99.77564102564102</v>
      </c>
      <c r="E136" s="41">
        <v>70</v>
      </c>
      <c r="F136" s="33">
        <v>71.64152917484265</v>
      </c>
      <c r="G136" s="34">
        <f t="shared" si="20"/>
        <v>102.3</v>
      </c>
      <c r="H136" s="35">
        <v>200</v>
      </c>
      <c r="I136" s="30">
        <v>313</v>
      </c>
      <c r="J136" s="34">
        <f t="shared" si="21"/>
        <v>63.9</v>
      </c>
      <c r="K136" s="36">
        <f t="shared" si="22"/>
        <v>83.1</v>
      </c>
      <c r="L136" s="37">
        <f t="shared" si="23"/>
        <v>91.43782051282051</v>
      </c>
      <c r="M136" s="49" t="s">
        <v>99</v>
      </c>
    </row>
    <row r="137" spans="1:13" ht="39">
      <c r="A137" s="44" t="s">
        <v>141</v>
      </c>
      <c r="B137" s="30">
        <v>160</v>
      </c>
      <c r="C137" s="31">
        <v>161.6</v>
      </c>
      <c r="D137" s="40">
        <f t="shared" si="19"/>
        <v>101</v>
      </c>
      <c r="E137" s="41">
        <v>70</v>
      </c>
      <c r="F137" s="33">
        <v>64.19241321722534</v>
      </c>
      <c r="G137" s="34">
        <f t="shared" si="20"/>
        <v>91.7</v>
      </c>
      <c r="H137" s="35">
        <v>200</v>
      </c>
      <c r="I137" s="30">
        <v>237</v>
      </c>
      <c r="J137" s="34">
        <f t="shared" si="21"/>
        <v>84.4</v>
      </c>
      <c r="K137" s="36">
        <f t="shared" si="22"/>
        <v>88.05000000000001</v>
      </c>
      <c r="L137" s="37">
        <f t="shared" si="23"/>
        <v>94.525</v>
      </c>
      <c r="M137" s="49" t="s">
        <v>99</v>
      </c>
    </row>
    <row r="138" spans="1:13" ht="26.25">
      <c r="A138" s="44" t="s">
        <v>142</v>
      </c>
      <c r="B138" s="30">
        <v>105</v>
      </c>
      <c r="C138" s="31">
        <v>108.1</v>
      </c>
      <c r="D138" s="40">
        <f t="shared" si="19"/>
        <v>102.95238095238095</v>
      </c>
      <c r="E138" s="41">
        <v>70</v>
      </c>
      <c r="F138" s="33">
        <v>65.29726677291961</v>
      </c>
      <c r="G138" s="34">
        <f t="shared" si="20"/>
        <v>93.3</v>
      </c>
      <c r="H138" s="35">
        <v>200</v>
      </c>
      <c r="I138" s="30">
        <v>130</v>
      </c>
      <c r="J138" s="34">
        <f t="shared" si="21"/>
        <v>153.8</v>
      </c>
      <c r="K138" s="36">
        <f t="shared" si="22"/>
        <v>123.55000000000001</v>
      </c>
      <c r="L138" s="37">
        <f t="shared" si="23"/>
        <v>113.25119047619049</v>
      </c>
      <c r="M138" s="49" t="s">
        <v>94</v>
      </c>
    </row>
    <row r="139" spans="1:13" ht="39">
      <c r="A139" s="44" t="s">
        <v>143</v>
      </c>
      <c r="B139" s="30">
        <v>60</v>
      </c>
      <c r="C139" s="31">
        <v>56.4</v>
      </c>
      <c r="D139" s="40">
        <f t="shared" si="19"/>
        <v>94</v>
      </c>
      <c r="E139" s="41">
        <v>70</v>
      </c>
      <c r="F139" s="33">
        <v>72.02569141815489</v>
      </c>
      <c r="G139" s="34">
        <f t="shared" si="20"/>
        <v>102.9</v>
      </c>
      <c r="H139" s="35">
        <v>200</v>
      </c>
      <c r="I139" s="30">
        <v>186</v>
      </c>
      <c r="J139" s="34">
        <f t="shared" si="21"/>
        <v>107.5</v>
      </c>
      <c r="K139" s="36">
        <f t="shared" si="22"/>
        <v>105.2</v>
      </c>
      <c r="L139" s="37">
        <f t="shared" si="23"/>
        <v>99.6</v>
      </c>
      <c r="M139" s="49" t="s">
        <v>105</v>
      </c>
    </row>
    <row r="140" spans="1:13" ht="39">
      <c r="A140" s="45" t="s">
        <v>144</v>
      </c>
      <c r="B140" s="30">
        <v>50</v>
      </c>
      <c r="C140" s="30">
        <v>30.2</v>
      </c>
      <c r="D140" s="40">
        <f t="shared" si="19"/>
        <v>60.4</v>
      </c>
      <c r="E140" s="46">
        <v>70</v>
      </c>
      <c r="F140" s="39">
        <v>69.78909013537594</v>
      </c>
      <c r="G140" s="34">
        <f t="shared" si="20"/>
        <v>99.7</v>
      </c>
      <c r="H140" s="47">
        <v>200</v>
      </c>
      <c r="I140" s="47">
        <v>483</v>
      </c>
      <c r="J140" s="34">
        <f t="shared" si="21"/>
        <v>41.4</v>
      </c>
      <c r="K140" s="36">
        <f t="shared" si="22"/>
        <v>70.55</v>
      </c>
      <c r="L140" s="37">
        <f t="shared" si="23"/>
        <v>65.475</v>
      </c>
      <c r="M140" s="49" t="s">
        <v>145</v>
      </c>
    </row>
    <row r="141" spans="1:13" ht="26.25">
      <c r="A141" s="44" t="s">
        <v>146</v>
      </c>
      <c r="B141" s="30">
        <v>20</v>
      </c>
      <c r="C141" s="30">
        <v>19.4</v>
      </c>
      <c r="D141" s="40">
        <f t="shared" si="19"/>
        <v>97</v>
      </c>
      <c r="E141" s="41">
        <v>70</v>
      </c>
      <c r="F141" s="33">
        <v>63.73949405870907</v>
      </c>
      <c r="G141" s="34">
        <f t="shared" si="20"/>
        <v>91.1</v>
      </c>
      <c r="H141" s="35">
        <v>200</v>
      </c>
      <c r="I141" s="30">
        <v>629</v>
      </c>
      <c r="J141" s="34">
        <f t="shared" si="21"/>
        <v>31.8</v>
      </c>
      <c r="K141" s="36">
        <f t="shared" si="22"/>
        <v>61.449999999999996</v>
      </c>
      <c r="L141" s="37">
        <f t="shared" si="23"/>
        <v>79.225</v>
      </c>
      <c r="M141" s="49" t="s">
        <v>92</v>
      </c>
    </row>
    <row r="142" spans="1:13" ht="26.25">
      <c r="A142" s="25" t="s">
        <v>147</v>
      </c>
      <c r="B142" s="30">
        <v>335</v>
      </c>
      <c r="C142" s="30">
        <v>351</v>
      </c>
      <c r="D142" s="40">
        <f t="shared" si="19"/>
        <v>104.77611940298507</v>
      </c>
      <c r="E142" s="41">
        <v>70</v>
      </c>
      <c r="F142" s="30">
        <v>53.7</v>
      </c>
      <c r="G142" s="34">
        <f t="shared" si="20"/>
        <v>76.7</v>
      </c>
      <c r="H142" s="35">
        <v>200</v>
      </c>
      <c r="I142" s="30">
        <v>160</v>
      </c>
      <c r="J142" s="34">
        <f t="shared" si="21"/>
        <v>125</v>
      </c>
      <c r="K142" s="36">
        <f t="shared" si="22"/>
        <v>100.85</v>
      </c>
      <c r="L142" s="37">
        <f t="shared" si="23"/>
        <v>102.81305970149253</v>
      </c>
      <c r="M142" s="49" t="s">
        <v>94</v>
      </c>
    </row>
    <row r="143" spans="1:13" ht="39">
      <c r="A143" s="25" t="s">
        <v>148</v>
      </c>
      <c r="B143" s="30">
        <v>331</v>
      </c>
      <c r="C143" s="30">
        <v>335</v>
      </c>
      <c r="D143" s="40">
        <f t="shared" si="19"/>
        <v>101.2084592145015</v>
      </c>
      <c r="E143" s="41">
        <v>70</v>
      </c>
      <c r="F143" s="30">
        <v>69.2</v>
      </c>
      <c r="G143" s="34">
        <f t="shared" si="20"/>
        <v>98.9</v>
      </c>
      <c r="H143" s="35">
        <v>200</v>
      </c>
      <c r="I143" s="30">
        <v>288</v>
      </c>
      <c r="J143" s="34">
        <f t="shared" si="21"/>
        <v>69.4</v>
      </c>
      <c r="K143" s="36">
        <f t="shared" si="22"/>
        <v>84.15</v>
      </c>
      <c r="L143" s="37">
        <f t="shared" si="23"/>
        <v>92.67922960725076</v>
      </c>
      <c r="M143" s="49" t="s">
        <v>99</v>
      </c>
    </row>
    <row r="144" spans="1:13" ht="26.25">
      <c r="A144" s="25" t="s">
        <v>149</v>
      </c>
      <c r="B144" s="30">
        <v>305</v>
      </c>
      <c r="C144" s="30">
        <v>302</v>
      </c>
      <c r="D144" s="40">
        <f t="shared" si="19"/>
        <v>99.01639344262296</v>
      </c>
      <c r="E144" s="41">
        <v>70</v>
      </c>
      <c r="F144" s="30">
        <v>67.4</v>
      </c>
      <c r="G144" s="34">
        <f t="shared" si="20"/>
        <v>96.3</v>
      </c>
      <c r="H144" s="35">
        <v>200</v>
      </c>
      <c r="I144" s="30">
        <v>103</v>
      </c>
      <c r="J144" s="34">
        <f t="shared" si="21"/>
        <v>194.2</v>
      </c>
      <c r="K144" s="36">
        <f t="shared" si="22"/>
        <v>145.25</v>
      </c>
      <c r="L144" s="37">
        <f t="shared" si="23"/>
        <v>122.13319672131148</v>
      </c>
      <c r="M144" s="49" t="s">
        <v>94</v>
      </c>
    </row>
    <row r="145" spans="1:13" ht="26.25">
      <c r="A145" s="25" t="s">
        <v>150</v>
      </c>
      <c r="B145" s="30">
        <v>125</v>
      </c>
      <c r="C145" s="30">
        <v>129</v>
      </c>
      <c r="D145" s="40">
        <f t="shared" si="19"/>
        <v>103.2</v>
      </c>
      <c r="E145" s="41">
        <v>70</v>
      </c>
      <c r="F145" s="30">
        <v>63.5</v>
      </c>
      <c r="G145" s="34">
        <f t="shared" si="20"/>
        <v>90.7</v>
      </c>
      <c r="H145" s="35">
        <v>200</v>
      </c>
      <c r="I145" s="30">
        <v>154</v>
      </c>
      <c r="J145" s="34">
        <f t="shared" si="21"/>
        <v>129.9</v>
      </c>
      <c r="K145" s="36">
        <f t="shared" si="22"/>
        <v>110.30000000000001</v>
      </c>
      <c r="L145" s="37">
        <f t="shared" si="23"/>
        <v>106.75</v>
      </c>
      <c r="M145" s="49" t="s">
        <v>94</v>
      </c>
    </row>
    <row r="146" spans="1:13" ht="39">
      <c r="A146" s="25" t="s">
        <v>151</v>
      </c>
      <c r="B146" s="30">
        <v>202</v>
      </c>
      <c r="C146" s="30">
        <v>206</v>
      </c>
      <c r="D146" s="40">
        <f t="shared" si="19"/>
        <v>101.98019801980197</v>
      </c>
      <c r="E146" s="41">
        <v>70</v>
      </c>
      <c r="F146" s="30">
        <v>53</v>
      </c>
      <c r="G146" s="34">
        <f t="shared" si="20"/>
        <v>75.7</v>
      </c>
      <c r="H146" s="35">
        <v>200</v>
      </c>
      <c r="I146" s="30">
        <v>293</v>
      </c>
      <c r="J146" s="34">
        <f t="shared" si="21"/>
        <v>68.3</v>
      </c>
      <c r="K146" s="36">
        <f t="shared" si="22"/>
        <v>72</v>
      </c>
      <c r="L146" s="37">
        <f t="shared" si="23"/>
        <v>86.99009900990099</v>
      </c>
      <c r="M146" s="49" t="s">
        <v>99</v>
      </c>
    </row>
    <row r="147" spans="1:13" ht="26.25">
      <c r="A147" s="25" t="s">
        <v>152</v>
      </c>
      <c r="B147" s="30">
        <v>165</v>
      </c>
      <c r="C147" s="30">
        <v>211</v>
      </c>
      <c r="D147" s="40">
        <f t="shared" si="19"/>
        <v>127.87878787878788</v>
      </c>
      <c r="E147" s="30">
        <v>70</v>
      </c>
      <c r="F147" s="30">
        <v>55.6</v>
      </c>
      <c r="G147" s="34">
        <f t="shared" si="20"/>
        <v>79.4</v>
      </c>
      <c r="H147" s="35">
        <v>200</v>
      </c>
      <c r="I147" s="30">
        <v>55</v>
      </c>
      <c r="J147" s="34">
        <f t="shared" si="21"/>
        <v>363.6</v>
      </c>
      <c r="K147" s="36">
        <f t="shared" si="22"/>
        <v>221.5</v>
      </c>
      <c r="L147" s="37">
        <f t="shared" si="23"/>
        <v>174.68939393939394</v>
      </c>
      <c r="M147" s="49" t="s">
        <v>94</v>
      </c>
    </row>
    <row r="148" spans="1:13" ht="39">
      <c r="A148" s="25" t="s">
        <v>153</v>
      </c>
      <c r="B148" s="30">
        <v>110</v>
      </c>
      <c r="C148" s="30">
        <v>128</v>
      </c>
      <c r="D148" s="40">
        <f t="shared" si="19"/>
        <v>116.36363636363636</v>
      </c>
      <c r="E148" s="30">
        <v>70</v>
      </c>
      <c r="F148" s="30">
        <v>55.7</v>
      </c>
      <c r="G148" s="34">
        <f t="shared" si="20"/>
        <v>79.6</v>
      </c>
      <c r="H148" s="35">
        <v>200</v>
      </c>
      <c r="I148" s="30">
        <v>370</v>
      </c>
      <c r="J148" s="34">
        <f t="shared" si="21"/>
        <v>54.1</v>
      </c>
      <c r="K148" s="36">
        <f t="shared" si="22"/>
        <v>66.85</v>
      </c>
      <c r="L148" s="37">
        <f t="shared" si="23"/>
        <v>91.60681818181817</v>
      </c>
      <c r="M148" s="49" t="s">
        <v>99</v>
      </c>
    </row>
    <row r="149" spans="1:13" ht="39">
      <c r="A149" s="45" t="s">
        <v>154</v>
      </c>
      <c r="B149" s="30">
        <v>32</v>
      </c>
      <c r="C149" s="30">
        <v>21</v>
      </c>
      <c r="D149" s="40">
        <f t="shared" si="19"/>
        <v>65.625</v>
      </c>
      <c r="E149" s="46">
        <v>70</v>
      </c>
      <c r="F149" s="46">
        <v>26</v>
      </c>
      <c r="G149" s="34">
        <f t="shared" si="20"/>
        <v>37.1</v>
      </c>
      <c r="H149" s="47">
        <v>200</v>
      </c>
      <c r="I149" s="48">
        <v>520</v>
      </c>
      <c r="J149" s="34">
        <f t="shared" si="21"/>
        <v>38.5</v>
      </c>
      <c r="K149" s="36">
        <f t="shared" si="22"/>
        <v>37.8</v>
      </c>
      <c r="L149" s="37">
        <f t="shared" si="23"/>
        <v>51.7125</v>
      </c>
      <c r="M149" s="49" t="s">
        <v>145</v>
      </c>
    </row>
    <row r="150" spans="1:13" ht="39.75">
      <c r="A150" s="52" t="s">
        <v>15</v>
      </c>
      <c r="B150" s="7">
        <f>B149+B148+B147+B146+B145+B144+B143+B142+B141+B140+B139+B138+B137+B136+B135+B134+B133+B132+B131+B130+B129+B128+B127+B126+B125+B124+B123+B122+B121+B120+B119+B118+B117+B116+B115+B114+B113+B112+B111+B110+B109+B108+B107+B106+B105+B104+B103+B102+B101+B100+B99+B98+B97+B96+B95+B94+B93+B92+B91+B90+B89+B88+B87+B86+B85+B84+B80+B79+B78+B77+B76+B75+B74+B73+B72+B71+B70+B69+B68+B67+B66+B65+B64+B63+B62+B61+B60+B59+B58+B57+B56+B55+B54+B53+B52+B51+B50+B49+B48+B47+B46+B45+B44+B43</f>
        <v>18892</v>
      </c>
      <c r="C150" s="53">
        <f>C149+C148+C147+C146+C145+C144+C143+C142+C141+C140+C139+C138+C137+C136+C135+C134+C133+C132+C131+C130+C129+C128+C127+C126+C125+C124+C123+C122+C121+C120+C119+C118+C117+C116+C115+C114+C113+C112+C111+C110+C109+C108+C107+C106+C105+C104+C103+C102+C101+C100+C99+C98+C97+C96+C95+C94+C93+C92+C91+C90+C89+C88+C87+C86+C85+C84+C80+C79+C78+C77+C76+C75+C74+C73+C72+C71+C70+C69+C68+C67+C66+C65+C64+C63+C62+C61+C60+C59+C58+C57+C56+C55+C54+C53+C52+C51+C50+C49+C48+C47+C46+C45+C44+C43</f>
        <v>18900.9</v>
      </c>
      <c r="D150" s="40">
        <f t="shared" si="19"/>
        <v>100.04710988778321</v>
      </c>
      <c r="E150" s="27">
        <v>70</v>
      </c>
      <c r="F150" s="53">
        <f>(F149+F148+F147+F146+F145+F144+F143+F142+F141+F140+F139+F138+F137+F136+F135+F134+F133+F132+F131+F130+F129+F128+F127+F126+F125+F124+F123+F122+F121+F120+F119+F118+F117+F116+F115+F114+F113+F112+F111+F110+F109+F108+F107+F106+F105+F104+F103+F102+F101+F100+F99+F98+F97+F96+F95+F94+F93+F92+F91+F90+F89+F88+F87+F86+F85+F84+F80+F79+F78+F77+F76+F75+F74+F73+F72+F71+F70+F69+F68+F67+F66+F65+F64+F63+F62+F61+F60+F59+F58+F57+F56+F55+F54+F53+F52+F51+F50+F49+F48+F47+F46+F45+F44+F43)/104</f>
        <v>61.94566720513036</v>
      </c>
      <c r="G150" s="34">
        <f t="shared" si="20"/>
        <v>88.5</v>
      </c>
      <c r="H150" s="28">
        <v>200</v>
      </c>
      <c r="I150" s="53">
        <f>(I149+I148+I147+I146+I145+I144+I143+I142+I141+I140+I139+I138+I137+I136+I135+I134+I133+I132+I131+I130+I129+I128+I127+I126+I125+I124+I123+I122+I121+I120+I119+I118+I117+I116+I115+I114+I113+I112+I111+I110+I109+I108+I107+I106+I105+I104+I103+I102+I101+I100+I99+I98+I97+I96+I95+I94+I93+I92+I91+I90+I89+I88+I87+I86+I85+I84+I80+I79+I78+I77+I76+I75+I74+I73+I72+I71+I70+I69+I68+I67+I66+I65+I64+I63+I62+I61+I60+I59+I58+I57+I56+I55+I54+I53+I52+I51+I50+I49+I48+I47+I46+I45+I44+I43)/104</f>
        <v>231.3653846153846</v>
      </c>
      <c r="J150" s="34">
        <f t="shared" si="21"/>
        <v>86.4</v>
      </c>
      <c r="K150" s="36">
        <f t="shared" si="22"/>
        <v>87.45</v>
      </c>
      <c r="L150" s="37">
        <f t="shared" si="23"/>
        <v>93.7485549438916</v>
      </c>
      <c r="M150" s="49" t="s">
        <v>99</v>
      </c>
    </row>
    <row r="151" spans="1:13" ht="39">
      <c r="A151" s="3" t="s">
        <v>166</v>
      </c>
      <c r="B151" s="3">
        <f>B37+B150</f>
        <v>22878</v>
      </c>
      <c r="C151" s="54">
        <f>C37+C150</f>
        <v>22862.9</v>
      </c>
      <c r="D151" s="40">
        <f t="shared" si="19"/>
        <v>99.93399772707406</v>
      </c>
      <c r="E151" s="3">
        <v>71</v>
      </c>
      <c r="F151" s="55">
        <f>(F150+F37)/2</f>
        <v>64.29057553804907</v>
      </c>
      <c r="G151" s="3">
        <f t="shared" si="20"/>
        <v>90.6</v>
      </c>
      <c r="H151" s="3">
        <v>193</v>
      </c>
      <c r="I151" s="55">
        <f>(I150+I37)/2</f>
        <v>225.19882133995037</v>
      </c>
      <c r="J151" s="34">
        <f t="shared" si="21"/>
        <v>85.7</v>
      </c>
      <c r="K151" s="36">
        <f t="shared" si="22"/>
        <v>88.15</v>
      </c>
      <c r="L151" s="37">
        <f t="shared" si="23"/>
        <v>94.04199886353703</v>
      </c>
      <c r="M151" s="49" t="s">
        <v>99</v>
      </c>
    </row>
  </sheetData>
  <sheetProtection/>
  <mergeCells count="21">
    <mergeCell ref="E81:K81"/>
    <mergeCell ref="E3:G3"/>
    <mergeCell ref="H3:J3"/>
    <mergeCell ref="K3:K4"/>
    <mergeCell ref="K40:K41"/>
    <mergeCell ref="L81:L83"/>
    <mergeCell ref="E82:G82"/>
    <mergeCell ref="H82:J82"/>
    <mergeCell ref="K82:K83"/>
    <mergeCell ref="A42:L42"/>
    <mergeCell ref="B81:D82"/>
    <mergeCell ref="M3:M4"/>
    <mergeCell ref="A5:L5"/>
    <mergeCell ref="B39:D40"/>
    <mergeCell ref="E39:K39"/>
    <mergeCell ref="L39:L41"/>
    <mergeCell ref="E40:G40"/>
    <mergeCell ref="H40:J40"/>
    <mergeCell ref="B2:D3"/>
    <mergeCell ref="E2:K2"/>
    <mergeCell ref="L2:L4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67" r:id="rId1"/>
  <rowBreaks count="2" manualBreakCount="2">
    <brk id="38" max="15" man="1"/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2013-02-19T04:48:31Z</dcterms:modified>
  <cp:category/>
  <cp:version/>
  <cp:contentType/>
  <cp:contentStatus/>
</cp:coreProperties>
</file>