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4" sheetId="1" r:id="rId1"/>
    <sheet name="Лист1" sheetId="2" r:id="rId2"/>
  </sheets>
  <definedNames>
    <definedName name="_xlnm.Print_Titles" localSheetId="0">'Лист4'!$2:$4</definedName>
    <definedName name="_xlnm.Print_Area" localSheetId="1">'Лист1'!#REF!</definedName>
    <definedName name="_xlnm.Print_Area" localSheetId="0">'Лист4'!$A$1:$M$161</definedName>
  </definedNames>
  <calcPr fullCalcOnLoad="1"/>
</workbook>
</file>

<file path=xl/sharedStrings.xml><?xml version="1.0" encoding="utf-8"?>
<sst xmlns="http://schemas.openxmlformats.org/spreadsheetml/2006/main" count="356" uniqueCount="165">
  <si>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</si>
  <si>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</si>
  <si>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</si>
  <si>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</si>
  <si>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</si>
  <si>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</si>
  <si>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</si>
  <si>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</si>
  <si>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</si>
  <si>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</si>
  <si>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</si>
  <si>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Наименовние учреждения</t>
  </si>
  <si>
    <t xml:space="preserve"> Критерий качества"средняя посещаемость в МДОУ"</t>
  </si>
  <si>
    <t>Итого</t>
  </si>
  <si>
    <t xml:space="preserve"> Критерий качества"Заболеваемость" </t>
  </si>
  <si>
    <t xml:space="preserve"> МБДОУ16 " Колобок"</t>
  </si>
  <si>
    <t xml:space="preserve"> МБДОУ№75</t>
  </si>
  <si>
    <t xml:space="preserve"> МБДОУ №85</t>
  </si>
  <si>
    <t xml:space="preserve"> МБДОУ №139</t>
  </si>
  <si>
    <t xml:space="preserve"> МБДОУ №106</t>
  </si>
  <si>
    <t xml:space="preserve"> МБДОУ№159</t>
  </si>
  <si>
    <t xml:space="preserve"> МБДОУ№173</t>
  </si>
  <si>
    <t xml:space="preserve"> МБДОУ №167</t>
  </si>
  <si>
    <t xml:space="preserve"> МБДОУ №104</t>
  </si>
  <si>
    <t xml:space="preserve"> МБДОУ №214</t>
  </si>
  <si>
    <t xml:space="preserve"> МБДОУ №201</t>
  </si>
  <si>
    <t xml:space="preserve"> МБДОУ №123</t>
  </si>
  <si>
    <t xml:space="preserve"> МБДОУ № 153</t>
  </si>
  <si>
    <t xml:space="preserve"> МБДОУ №235</t>
  </si>
  <si>
    <t xml:space="preserve"> МБДОУ №115</t>
  </si>
  <si>
    <t xml:space="preserve"> МБДОУ №40</t>
  </si>
  <si>
    <t xml:space="preserve"> МБДОУ №226</t>
  </si>
  <si>
    <t>МБДОУ №9</t>
  </si>
  <si>
    <t>МБДОУ №18</t>
  </si>
  <si>
    <t>МБДОУ №46</t>
  </si>
  <si>
    <t>МБДОУ №52</t>
  </si>
  <si>
    <t>МБДОУ №60</t>
  </si>
  <si>
    <t>МБДОУ №62</t>
  </si>
  <si>
    <t>МБДОУ №63</t>
  </si>
  <si>
    <t>МБДОУ №64</t>
  </si>
  <si>
    <t>МБДОУ №72</t>
  </si>
  <si>
    <t>МБДОУ №80</t>
  </si>
  <si>
    <t>МБДОУ №107</t>
  </si>
  <si>
    <t>МБДОУ №119</t>
  </si>
  <si>
    <t>МБДОУ №125</t>
  </si>
  <si>
    <t>МБДОУ №133</t>
  </si>
  <si>
    <t>МБДОУ №135</t>
  </si>
  <si>
    <t>МБДОУ №142</t>
  </si>
  <si>
    <t>МБДОУ №143</t>
  </si>
  <si>
    <t>МБДОУ №150</t>
  </si>
  <si>
    <t>МБДОУ №155</t>
  </si>
  <si>
    <t>МБДОУ №165</t>
  </si>
  <si>
    <t>МБДОУ №168</t>
  </si>
  <si>
    <t>МБДОУ №171</t>
  </si>
  <si>
    <t>МБДОУ №172</t>
  </si>
  <si>
    <t>МБДОУ №179</t>
  </si>
  <si>
    <t>МБДОУ №197</t>
  </si>
  <si>
    <t>МБДОУ №224</t>
  </si>
  <si>
    <t>МБДОУ №225</t>
  </si>
  <si>
    <t>МБДОУ №232</t>
  </si>
  <si>
    <t>МБДОУ №233</t>
  </si>
  <si>
    <t>МБДОУ №242</t>
  </si>
  <si>
    <t>МБДОУ №78</t>
  </si>
  <si>
    <t>МБДОУ №111</t>
  </si>
  <si>
    <t>МБДОУ №112</t>
  </si>
  <si>
    <t>МБДОУ №118</t>
  </si>
  <si>
    <t>МБДОУ №144</t>
  </si>
  <si>
    <t>МБДОУ №151</t>
  </si>
  <si>
    <t>МБДОУ №152</t>
  </si>
  <si>
    <t>МБДОУ №156</t>
  </si>
  <si>
    <t>МБДОУ №157</t>
  </si>
  <si>
    <t>МБДОУ №166</t>
  </si>
  <si>
    <t>МБДОУ №184</t>
  </si>
  <si>
    <t>МБДОУ №211</t>
  </si>
  <si>
    <t>МБДОУ №215</t>
  </si>
  <si>
    <t>МБДОУ №216</t>
  </si>
  <si>
    <t>Интерпритация оценки</t>
  </si>
  <si>
    <t>Оценка выполнения муниципального задания по критерию качества"Заболеваемость"</t>
  </si>
  <si>
    <t>Муниципальное задание   выполнено в полном объеме</t>
  </si>
  <si>
    <t>Муниципальное задание  перевыполнено</t>
  </si>
  <si>
    <t>МБДОУ №17</t>
  </si>
  <si>
    <t>МБДОУ №7</t>
  </si>
  <si>
    <t>МБДОУ №8</t>
  </si>
  <si>
    <t>МБДОУ №31</t>
  </si>
  <si>
    <t>МБДОУ №54</t>
  </si>
  <si>
    <t>МБДОУ №94</t>
  </si>
  <si>
    <t>МБДОУ № 169</t>
  </si>
  <si>
    <t>МБДОУ "Сказка"</t>
  </si>
  <si>
    <t>МАДОУ № 45</t>
  </si>
  <si>
    <t>МАДОУ № 223</t>
  </si>
  <si>
    <t>МАДОУ № 253</t>
  </si>
  <si>
    <t>МАДОУ № 257</t>
  </si>
  <si>
    <t>МАДОУ № 258</t>
  </si>
  <si>
    <t>МАДОУ № 186</t>
  </si>
  <si>
    <t>МБДОУ № 101</t>
  </si>
  <si>
    <t>МБДОУ № 84</t>
  </si>
  <si>
    <t>МБДОУ № 65</t>
  </si>
  <si>
    <t>МБДОУ № 170</t>
  </si>
  <si>
    <t>МБДОУ № 210</t>
  </si>
  <si>
    <t>МБДОУ № 209</t>
  </si>
  <si>
    <t>Муниципальное задание  не  выполнено</t>
  </si>
  <si>
    <t xml:space="preserve">МБДОУ № 2 </t>
  </si>
  <si>
    <t>МБДОУ № 6</t>
  </si>
  <si>
    <t>МБДОУ  № 13</t>
  </si>
  <si>
    <t>МБДОУ № 15</t>
  </si>
  <si>
    <t xml:space="preserve">МБДОУ № 20 </t>
  </si>
  <si>
    <t xml:space="preserve">МАДОУ  № 33 </t>
  </si>
  <si>
    <t>МБДОУ № 38</t>
  </si>
  <si>
    <t xml:space="preserve">МБДОУ № 58 </t>
  </si>
  <si>
    <t>МБДОУ № 105</t>
  </si>
  <si>
    <t>МБДОУ № 124</t>
  </si>
  <si>
    <t xml:space="preserve">МБДОУ № 128 </t>
  </si>
  <si>
    <t>МБДОУ № 130</t>
  </si>
  <si>
    <t xml:space="preserve">МБДОУ № 136 </t>
  </si>
  <si>
    <t xml:space="preserve">МБДОУ  №141 </t>
  </si>
  <si>
    <t>МБДОУ № 199</t>
  </si>
  <si>
    <t xml:space="preserve">МБДОУ № 162 </t>
  </si>
  <si>
    <t>МБДОУ  №183</t>
  </si>
  <si>
    <t>МБДОУ № 207</t>
  </si>
  <si>
    <t>МБДОУ № 217</t>
  </si>
  <si>
    <t>МБДОУ № 218</t>
  </si>
  <si>
    <t>МБДОУ № 222</t>
  </si>
  <si>
    <t>МБДОУ № 229</t>
  </si>
  <si>
    <t xml:space="preserve">МБДОУ №231 </t>
  </si>
  <si>
    <t>МБДОУ № 244</t>
  </si>
  <si>
    <t>МБДОУ  № 246</t>
  </si>
  <si>
    <t>МАДОУ № 90</t>
  </si>
  <si>
    <t>МАДОУ № 43</t>
  </si>
  <si>
    <t>МАДОУ № 178</t>
  </si>
  <si>
    <t>МБДОУ №104</t>
  </si>
  <si>
    <t>МБДОУ №201</t>
  </si>
  <si>
    <t>Муниципальное задание  выполнено в полном объеме</t>
  </si>
  <si>
    <t>МАДОУ № 254</t>
  </si>
  <si>
    <t>МБДОУ №14</t>
  </si>
  <si>
    <t>МБДОУ №103</t>
  </si>
  <si>
    <t>МБДОУ №110</t>
  </si>
  <si>
    <t>МБДОУ № 174</t>
  </si>
  <si>
    <t>МБДОУ № 175</t>
  </si>
  <si>
    <t>МБДОУ № 176</t>
  </si>
  <si>
    <t>МБДОУ  №188</t>
  </si>
  <si>
    <t>МБДОУ  №190</t>
  </si>
  <si>
    <t>МБДОУ № 221</t>
  </si>
  <si>
    <t>МБДОУ  №132</t>
  </si>
  <si>
    <t>Кристаллик</t>
  </si>
  <si>
    <t>Ивушка</t>
  </si>
  <si>
    <t>МБДОУ №194</t>
  </si>
  <si>
    <t xml:space="preserve">МБДОУ № 50 </t>
  </si>
  <si>
    <t xml:space="preserve">МБДОУ № 91 </t>
  </si>
  <si>
    <t>МБДОУ № 16зав</t>
  </si>
  <si>
    <t>МБДОУ № 148</t>
  </si>
  <si>
    <t>МБДОУ № 94</t>
  </si>
  <si>
    <t>МБДОУ  №1</t>
  </si>
  <si>
    <t>Оценка выполнения муниципального задания по критерию качества "средняя посещаемость</t>
  </si>
  <si>
    <t>МДОУ компенсирующей направленности для детей с 12-24 час. пребыванием</t>
  </si>
  <si>
    <t>МДОУ общеразвивающей направленности с 12 час. пребыванием</t>
  </si>
  <si>
    <t>МБДОУ №83</t>
  </si>
  <si>
    <t>МБДОУ №185</t>
  </si>
  <si>
    <t>МБДОУ №55</t>
  </si>
  <si>
    <t>МДОУ, имеющие  группы компенсирующей направленности    для детей с  12-24 час. Пребыванием</t>
  </si>
  <si>
    <t>МДОУ , имеющие группы общеразвивающей направленности   с 12-24 час. Пребыванием</t>
  </si>
  <si>
    <t>МДОУ , имеющие группы оздоровительной направленности   с 12-24 час. Пребыванием</t>
  </si>
  <si>
    <t>ВСЕГО</t>
  </si>
  <si>
    <t>МБДОУ № 194</t>
  </si>
  <si>
    <t>Отчет о выполнении  муниципального задания за  9месяцев   2015 года по  МДОУ</t>
  </si>
  <si>
    <t>Отчет о выполнении  муниципального задания за 9 месяцев 2015 года по  МДОУ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</si>
</sst>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00"/>
    <numFmt numFmtId="170" formatCode="0.0000000000"/>
    <numFmt numFmtId="171" formatCode="0.0000000"/>
    <numFmt numFmtId="172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164" fontId="45" fillId="7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right" vertical="center" wrapText="1"/>
    </xf>
    <xf numFmtId="164" fontId="45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/>
    </xf>
    <xf numFmtId="164" fontId="45" fillId="7" borderId="10" xfId="0" applyNumberFormat="1" applyFont="1" applyFill="1" applyBorder="1" applyAlignment="1">
      <alignment horizontal="right"/>
    </xf>
    <xf numFmtId="164" fontId="45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164" fontId="45" fillId="7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" fontId="45" fillId="7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164" fontId="47" fillId="7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1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right" wrapText="1"/>
    </xf>
    <xf numFmtId="0" fontId="43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center" wrapText="1"/>
    </xf>
    <xf numFmtId="164" fontId="43" fillId="0" borderId="0" xfId="0" applyNumberFormat="1" applyFont="1" applyAlignment="1">
      <alignment vertical="center"/>
    </xf>
    <xf numFmtId="1" fontId="43" fillId="0" borderId="0" xfId="0" applyNumberFormat="1" applyFont="1" applyAlignment="1">
      <alignment vertical="center"/>
    </xf>
    <xf numFmtId="164" fontId="45" fillId="0" borderId="10" xfId="0" applyNumberFormat="1" applyFont="1" applyBorder="1" applyAlignment="1">
      <alignment vertical="center"/>
    </xf>
    <xf numFmtId="1" fontId="45" fillId="0" borderId="10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justify" vertical="center" wrapText="1"/>
    </xf>
    <xf numFmtId="1" fontId="43" fillId="0" borderId="10" xfId="0" applyNumberFormat="1" applyFont="1" applyFill="1" applyBorder="1" applyAlignment="1">
      <alignment horizontal="right" vertical="center" wrapText="1"/>
    </xf>
    <xf numFmtId="1" fontId="45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/>
    </xf>
    <xf numFmtId="164" fontId="45" fillId="0" borderId="10" xfId="0" applyNumberFormat="1" applyFont="1" applyFill="1" applyBorder="1" applyAlignment="1">
      <alignment horizontal="right"/>
    </xf>
    <xf numFmtId="164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right"/>
    </xf>
    <xf numFmtId="0" fontId="43" fillId="0" borderId="10" xfId="0" applyFont="1" applyFill="1" applyBorder="1" applyAlignment="1">
      <alignment/>
    </xf>
    <xf numFmtId="1" fontId="43" fillId="0" borderId="10" xfId="0" applyNumberFormat="1" applyFont="1" applyFill="1" applyBorder="1" applyAlignment="1">
      <alignment/>
    </xf>
    <xf numFmtId="1" fontId="45" fillId="0" borderId="10" xfId="0" applyNumberFormat="1" applyFont="1" applyFill="1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1" fillId="7" borderId="12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1" fontId="45" fillId="0" borderId="1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0" workbookViewId="0" topLeftCell="A1">
      <pane ySplit="4" topLeftCell="A149" activePane="bottomLeft" state="frozen"/>
      <selection pane="topLeft" activeCell="A1" sqref="A1"/>
      <selection pane="bottomLeft" activeCell="B162" sqref="B162"/>
    </sheetView>
  </sheetViews>
  <sheetFormatPr defaultColWidth="9.140625" defaultRowHeight="15"/>
  <cols>
    <col min="1" max="1" width="21.8515625" style="37" customWidth="1"/>
    <col min="2" max="2" width="11.8515625" style="38" customWidth="1"/>
    <col min="3" max="3" width="11.57421875" style="38" customWidth="1"/>
    <col min="4" max="4" width="11.7109375" style="38" customWidth="1"/>
    <col min="5" max="6" width="10.7109375" style="38" customWidth="1"/>
    <col min="7" max="7" width="12.7109375" style="38" customWidth="1"/>
    <col min="8" max="9" width="10.7109375" style="38" customWidth="1"/>
    <col min="10" max="10" width="11.7109375" style="38" customWidth="1"/>
    <col min="11" max="11" width="10.7109375" style="38" customWidth="1"/>
    <col min="12" max="12" width="12.00390625" style="38" customWidth="1"/>
    <col min="13" max="13" width="46.57421875" style="38" customWidth="1"/>
    <col min="14" max="16384" width="9.140625" style="8" customWidth="1"/>
  </cols>
  <sheetData>
    <row r="1" spans="1:14" ht="15" customHeight="1">
      <c r="A1" s="73" t="s">
        <v>163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2"/>
    </row>
    <row r="2" spans="1:13" ht="15" customHeight="1">
      <c r="A2" s="89" t="s">
        <v>11</v>
      </c>
      <c r="B2" s="83" t="s">
        <v>0</v>
      </c>
      <c r="C2" s="84"/>
      <c r="D2" s="85"/>
      <c r="E2" s="92" t="s">
        <v>6</v>
      </c>
      <c r="F2" s="93"/>
      <c r="G2" s="93"/>
      <c r="H2" s="93"/>
      <c r="I2" s="93"/>
      <c r="J2" s="93"/>
      <c r="K2" s="94"/>
      <c r="L2" s="99" t="s">
        <v>5</v>
      </c>
      <c r="M2" s="75" t="s">
        <v>76</v>
      </c>
    </row>
    <row r="3" spans="1:13" ht="27" customHeight="1">
      <c r="A3" s="90"/>
      <c r="B3" s="86"/>
      <c r="C3" s="87"/>
      <c r="D3" s="88"/>
      <c r="E3" s="95" t="s">
        <v>12</v>
      </c>
      <c r="F3" s="96"/>
      <c r="G3" s="97"/>
      <c r="H3" s="95" t="s">
        <v>14</v>
      </c>
      <c r="I3" s="96"/>
      <c r="J3" s="97"/>
      <c r="K3" s="81" t="s">
        <v>4</v>
      </c>
      <c r="L3" s="100"/>
      <c r="M3" s="76"/>
    </row>
    <row r="4" spans="1:13" ht="114" customHeight="1">
      <c r="A4" s="91"/>
      <c r="B4" s="1" t="s">
        <v>9</v>
      </c>
      <c r="C4" s="1" t="s">
        <v>7</v>
      </c>
      <c r="D4" s="6" t="s">
        <v>8</v>
      </c>
      <c r="E4" s="1" t="s">
        <v>10</v>
      </c>
      <c r="F4" s="1" t="s">
        <v>1</v>
      </c>
      <c r="G4" s="1" t="s">
        <v>152</v>
      </c>
      <c r="H4" s="1" t="s">
        <v>2</v>
      </c>
      <c r="I4" s="1" t="s">
        <v>3</v>
      </c>
      <c r="J4" s="1" t="s">
        <v>77</v>
      </c>
      <c r="K4" s="82"/>
      <c r="L4" s="101"/>
      <c r="M4" s="77"/>
    </row>
    <row r="5" spans="1:13" ht="15">
      <c r="A5" s="78" t="s">
        <v>158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19"/>
    </row>
    <row r="6" spans="1:14" ht="15.75" customHeight="1">
      <c r="A6" s="3" t="s">
        <v>15</v>
      </c>
      <c r="B6" s="20">
        <v>78</v>
      </c>
      <c r="C6" s="20">
        <v>76</v>
      </c>
      <c r="D6" s="21">
        <f>(C6/B6)*100</f>
        <v>97.43589743589743</v>
      </c>
      <c r="E6" s="20">
        <v>75</v>
      </c>
      <c r="F6" s="20">
        <v>56</v>
      </c>
      <c r="G6" s="22">
        <f aca="true" t="shared" si="0" ref="G6:G15">ROUND((F6/E6)*100,1)</f>
        <v>74.7</v>
      </c>
      <c r="H6" s="20"/>
      <c r="I6" s="20"/>
      <c r="J6" s="23"/>
      <c r="K6" s="21">
        <f>G6</f>
        <v>74.7</v>
      </c>
      <c r="L6" s="13">
        <f aca="true" t="shared" si="1" ref="L6:L11">(D6+K6)/2</f>
        <v>86.06794871794872</v>
      </c>
      <c r="M6" s="5" t="s">
        <v>100</v>
      </c>
      <c r="N6" s="8">
        <v>1</v>
      </c>
    </row>
    <row r="7" spans="1:14" ht="15.75" customHeight="1">
      <c r="A7" s="3" t="s">
        <v>16</v>
      </c>
      <c r="B7" s="20">
        <v>88</v>
      </c>
      <c r="C7" s="20">
        <v>86</v>
      </c>
      <c r="D7" s="21">
        <f>(C7/B7)*100</f>
        <v>97.72727272727273</v>
      </c>
      <c r="E7" s="20">
        <v>75</v>
      </c>
      <c r="F7" s="20">
        <v>64</v>
      </c>
      <c r="G7" s="22">
        <f t="shared" si="0"/>
        <v>85.3</v>
      </c>
      <c r="H7" s="20"/>
      <c r="I7" s="20"/>
      <c r="J7" s="23"/>
      <c r="K7" s="21">
        <f aca="true" t="shared" si="2" ref="K7:K32">G7</f>
        <v>85.3</v>
      </c>
      <c r="L7" s="13">
        <f t="shared" si="1"/>
        <v>91.51363636363637</v>
      </c>
      <c r="M7" s="5" t="s">
        <v>78</v>
      </c>
      <c r="N7" s="8">
        <v>2</v>
      </c>
    </row>
    <row r="8" spans="1:14" ht="15.75" customHeight="1">
      <c r="A8" s="3" t="s">
        <v>17</v>
      </c>
      <c r="B8" s="20">
        <v>72</v>
      </c>
      <c r="C8" s="20">
        <v>74</v>
      </c>
      <c r="D8" s="21">
        <f>(C8/B8)*100</f>
        <v>102.77777777777777</v>
      </c>
      <c r="E8" s="20">
        <v>75</v>
      </c>
      <c r="F8" s="20">
        <v>60</v>
      </c>
      <c r="G8" s="22">
        <f t="shared" si="0"/>
        <v>80</v>
      </c>
      <c r="H8" s="20"/>
      <c r="I8" s="20"/>
      <c r="J8" s="23"/>
      <c r="K8" s="21">
        <f t="shared" si="2"/>
        <v>80</v>
      </c>
      <c r="L8" s="13">
        <f t="shared" si="1"/>
        <v>91.38888888888889</v>
      </c>
      <c r="M8" s="5" t="s">
        <v>100</v>
      </c>
      <c r="N8" s="8">
        <v>3</v>
      </c>
    </row>
    <row r="9" spans="1:14" ht="15.75" customHeight="1">
      <c r="A9" s="3" t="s">
        <v>18</v>
      </c>
      <c r="B9" s="20">
        <v>87</v>
      </c>
      <c r="C9" s="20">
        <v>86</v>
      </c>
      <c r="D9" s="21">
        <f aca="true" t="shared" si="3" ref="D9:D33">(C9/B9)*100</f>
        <v>98.85057471264368</v>
      </c>
      <c r="E9" s="20">
        <v>75</v>
      </c>
      <c r="F9" s="20">
        <v>68</v>
      </c>
      <c r="G9" s="22">
        <f t="shared" si="0"/>
        <v>90.7</v>
      </c>
      <c r="H9" s="20"/>
      <c r="I9" s="20"/>
      <c r="J9" s="23"/>
      <c r="K9" s="21">
        <f t="shared" si="2"/>
        <v>90.7</v>
      </c>
      <c r="L9" s="13">
        <f t="shared" si="1"/>
        <v>94.77528735632184</v>
      </c>
      <c r="M9" s="5" t="s">
        <v>100</v>
      </c>
      <c r="N9" s="8">
        <v>4</v>
      </c>
    </row>
    <row r="10" spans="1:14" ht="15.75" customHeight="1">
      <c r="A10" s="3" t="s">
        <v>19</v>
      </c>
      <c r="B10" s="20">
        <v>63</v>
      </c>
      <c r="C10" s="20">
        <v>56</v>
      </c>
      <c r="D10" s="21">
        <f t="shared" si="3"/>
        <v>88.88888888888889</v>
      </c>
      <c r="E10" s="20">
        <v>75</v>
      </c>
      <c r="F10" s="20">
        <v>61</v>
      </c>
      <c r="G10" s="22">
        <f t="shared" si="0"/>
        <v>81.3</v>
      </c>
      <c r="H10" s="20"/>
      <c r="I10" s="20"/>
      <c r="J10" s="23"/>
      <c r="K10" s="21">
        <f t="shared" si="2"/>
        <v>81.3</v>
      </c>
      <c r="L10" s="13">
        <f t="shared" si="1"/>
        <v>85.09444444444443</v>
      </c>
      <c r="M10" s="5" t="s">
        <v>100</v>
      </c>
      <c r="N10" s="8">
        <v>5</v>
      </c>
    </row>
    <row r="11" spans="1:14" ht="15.75" customHeight="1">
      <c r="A11" s="3" t="s">
        <v>20</v>
      </c>
      <c r="B11" s="20">
        <v>63</v>
      </c>
      <c r="C11" s="20">
        <v>60</v>
      </c>
      <c r="D11" s="21">
        <f t="shared" si="3"/>
        <v>95.23809523809523</v>
      </c>
      <c r="E11" s="20">
        <v>75</v>
      </c>
      <c r="F11" s="20">
        <v>61</v>
      </c>
      <c r="G11" s="22">
        <f t="shared" si="0"/>
        <v>81.3</v>
      </c>
      <c r="H11" s="20"/>
      <c r="I11" s="20"/>
      <c r="J11" s="23"/>
      <c r="K11" s="21">
        <f t="shared" si="2"/>
        <v>81.3</v>
      </c>
      <c r="L11" s="13">
        <f t="shared" si="1"/>
        <v>88.26904761904761</v>
      </c>
      <c r="M11" s="5" t="s">
        <v>100</v>
      </c>
      <c r="N11" s="8">
        <v>6</v>
      </c>
    </row>
    <row r="12" spans="1:14" ht="15.75" customHeight="1">
      <c r="A12" s="24" t="s">
        <v>21</v>
      </c>
      <c r="B12" s="20">
        <v>99</v>
      </c>
      <c r="C12" s="20">
        <v>97</v>
      </c>
      <c r="D12" s="21">
        <f t="shared" si="3"/>
        <v>97.97979797979798</v>
      </c>
      <c r="E12" s="20">
        <v>75</v>
      </c>
      <c r="F12" s="20">
        <v>66</v>
      </c>
      <c r="G12" s="22">
        <f t="shared" si="0"/>
        <v>88</v>
      </c>
      <c r="H12" s="20"/>
      <c r="I12" s="20"/>
      <c r="J12" s="23"/>
      <c r="K12" s="21">
        <f t="shared" si="2"/>
        <v>88</v>
      </c>
      <c r="L12" s="13">
        <f aca="true" t="shared" si="4" ref="L12:L17">(D12+K12)/2</f>
        <v>92.98989898989899</v>
      </c>
      <c r="M12" s="5" t="s">
        <v>100</v>
      </c>
      <c r="N12" s="8">
        <v>7</v>
      </c>
    </row>
    <row r="13" spans="1:14" ht="15.75" customHeight="1">
      <c r="A13" s="24" t="s">
        <v>22</v>
      </c>
      <c r="B13" s="20">
        <v>16</v>
      </c>
      <c r="C13" s="20">
        <v>13</v>
      </c>
      <c r="D13" s="21">
        <f t="shared" si="3"/>
        <v>81.25</v>
      </c>
      <c r="E13" s="20">
        <v>75</v>
      </c>
      <c r="F13" s="20">
        <v>56</v>
      </c>
      <c r="G13" s="22">
        <f t="shared" si="0"/>
        <v>74.7</v>
      </c>
      <c r="H13" s="20"/>
      <c r="I13" s="20"/>
      <c r="J13" s="23"/>
      <c r="K13" s="21">
        <f t="shared" si="2"/>
        <v>74.7</v>
      </c>
      <c r="L13" s="13">
        <f t="shared" si="4"/>
        <v>77.975</v>
      </c>
      <c r="M13" s="5" t="s">
        <v>100</v>
      </c>
      <c r="N13" s="8">
        <v>8</v>
      </c>
    </row>
    <row r="14" spans="1:14" ht="15.75" customHeight="1">
      <c r="A14" s="24" t="s">
        <v>23</v>
      </c>
      <c r="B14" s="20">
        <v>42</v>
      </c>
      <c r="C14" s="20">
        <v>37</v>
      </c>
      <c r="D14" s="21">
        <f t="shared" si="3"/>
        <v>88.09523809523809</v>
      </c>
      <c r="E14" s="20">
        <v>75</v>
      </c>
      <c r="F14" s="20">
        <v>63</v>
      </c>
      <c r="G14" s="22">
        <f t="shared" si="0"/>
        <v>84</v>
      </c>
      <c r="H14" s="20"/>
      <c r="I14" s="20"/>
      <c r="J14" s="23"/>
      <c r="K14" s="21">
        <f t="shared" si="2"/>
        <v>84</v>
      </c>
      <c r="L14" s="13">
        <f t="shared" si="4"/>
        <v>86.04761904761904</v>
      </c>
      <c r="M14" s="5" t="s">
        <v>100</v>
      </c>
      <c r="N14" s="8">
        <v>9</v>
      </c>
    </row>
    <row r="15" spans="1:14" ht="15.75" customHeight="1">
      <c r="A15" s="24" t="s">
        <v>24</v>
      </c>
      <c r="B15" s="20">
        <v>30</v>
      </c>
      <c r="C15" s="20">
        <v>28</v>
      </c>
      <c r="D15" s="21">
        <f t="shared" si="3"/>
        <v>93.33333333333333</v>
      </c>
      <c r="E15" s="20">
        <v>75</v>
      </c>
      <c r="F15" s="20">
        <v>62</v>
      </c>
      <c r="G15" s="22">
        <f t="shared" si="0"/>
        <v>82.7</v>
      </c>
      <c r="H15" s="20"/>
      <c r="I15" s="20"/>
      <c r="J15" s="23"/>
      <c r="K15" s="21">
        <f t="shared" si="2"/>
        <v>82.7</v>
      </c>
      <c r="L15" s="13">
        <f t="shared" si="4"/>
        <v>88.01666666666667</v>
      </c>
      <c r="M15" s="5" t="s">
        <v>100</v>
      </c>
      <c r="N15" s="8">
        <v>10</v>
      </c>
    </row>
    <row r="16" spans="1:14" ht="15.75" customHeight="1">
      <c r="A16" s="24" t="s">
        <v>25</v>
      </c>
      <c r="B16" s="20">
        <v>50</v>
      </c>
      <c r="C16" s="20">
        <v>56</v>
      </c>
      <c r="D16" s="21">
        <f t="shared" si="3"/>
        <v>112.00000000000001</v>
      </c>
      <c r="E16" s="20">
        <v>75</v>
      </c>
      <c r="F16" s="20">
        <v>59</v>
      </c>
      <c r="G16" s="22">
        <f aca="true" t="shared" si="5" ref="G16:G21">ROUND((F16/E16)*100,1)</f>
        <v>78.7</v>
      </c>
      <c r="H16" s="20"/>
      <c r="I16" s="20"/>
      <c r="J16" s="23"/>
      <c r="K16" s="21">
        <f t="shared" si="2"/>
        <v>78.7</v>
      </c>
      <c r="L16" s="13">
        <f t="shared" si="4"/>
        <v>95.35000000000001</v>
      </c>
      <c r="M16" s="5" t="s">
        <v>78</v>
      </c>
      <c r="N16" s="8">
        <v>11</v>
      </c>
    </row>
    <row r="17" spans="1:14" ht="15.75" customHeight="1">
      <c r="A17" s="3" t="s">
        <v>26</v>
      </c>
      <c r="B17" s="20">
        <v>13</v>
      </c>
      <c r="C17" s="20">
        <v>14</v>
      </c>
      <c r="D17" s="21">
        <f t="shared" si="3"/>
        <v>107.6923076923077</v>
      </c>
      <c r="E17" s="20">
        <v>75</v>
      </c>
      <c r="F17" s="20">
        <v>52</v>
      </c>
      <c r="G17" s="20">
        <f t="shared" si="5"/>
        <v>69.3</v>
      </c>
      <c r="H17" s="20"/>
      <c r="I17" s="20"/>
      <c r="J17" s="23"/>
      <c r="K17" s="21">
        <f t="shared" si="2"/>
        <v>69.3</v>
      </c>
      <c r="L17" s="13">
        <f t="shared" si="4"/>
        <v>88.49615384615385</v>
      </c>
      <c r="M17" s="5" t="s">
        <v>100</v>
      </c>
      <c r="N17" s="8">
        <v>12</v>
      </c>
    </row>
    <row r="18" spans="1:14" ht="15.75" customHeight="1">
      <c r="A18" s="3" t="s">
        <v>27</v>
      </c>
      <c r="B18" s="20">
        <v>35</v>
      </c>
      <c r="C18" s="20">
        <v>35</v>
      </c>
      <c r="D18" s="21">
        <f t="shared" si="3"/>
        <v>100</v>
      </c>
      <c r="E18" s="20">
        <v>75</v>
      </c>
      <c r="F18" s="20">
        <v>71</v>
      </c>
      <c r="G18" s="20">
        <f t="shared" si="5"/>
        <v>94.7</v>
      </c>
      <c r="H18" s="20"/>
      <c r="I18" s="20"/>
      <c r="J18" s="23"/>
      <c r="K18" s="21">
        <f t="shared" si="2"/>
        <v>94.7</v>
      </c>
      <c r="L18" s="13">
        <f>(D18+K18)/2</f>
        <v>97.35</v>
      </c>
      <c r="M18" s="5" t="s">
        <v>78</v>
      </c>
      <c r="N18" s="8">
        <v>13</v>
      </c>
    </row>
    <row r="19" spans="1:14" ht="15.75" customHeight="1">
      <c r="A19" s="3" t="s">
        <v>28</v>
      </c>
      <c r="B19" s="20">
        <v>58</v>
      </c>
      <c r="C19" s="20">
        <v>55</v>
      </c>
      <c r="D19" s="21">
        <f t="shared" si="3"/>
        <v>94.82758620689656</v>
      </c>
      <c r="E19" s="20">
        <v>75</v>
      </c>
      <c r="F19" s="20">
        <v>64</v>
      </c>
      <c r="G19" s="20">
        <f t="shared" si="5"/>
        <v>85.3</v>
      </c>
      <c r="H19" s="20"/>
      <c r="I19" s="20"/>
      <c r="J19" s="23"/>
      <c r="K19" s="21">
        <f t="shared" si="2"/>
        <v>85.3</v>
      </c>
      <c r="L19" s="13">
        <f>(D19+K19)/2</f>
        <v>90.06379310344828</v>
      </c>
      <c r="M19" s="5" t="s">
        <v>100</v>
      </c>
      <c r="N19" s="8">
        <v>14</v>
      </c>
    </row>
    <row r="20" spans="1:14" ht="15.75" customHeight="1">
      <c r="A20" s="3" t="s">
        <v>29</v>
      </c>
      <c r="B20" s="20">
        <v>57</v>
      </c>
      <c r="C20" s="20">
        <v>57</v>
      </c>
      <c r="D20" s="21">
        <f t="shared" si="3"/>
        <v>100</v>
      </c>
      <c r="E20" s="20">
        <v>75</v>
      </c>
      <c r="F20" s="20">
        <v>64</v>
      </c>
      <c r="G20" s="20">
        <f t="shared" si="5"/>
        <v>85.3</v>
      </c>
      <c r="H20" s="20"/>
      <c r="I20" s="20"/>
      <c r="J20" s="23"/>
      <c r="K20" s="21">
        <f t="shared" si="2"/>
        <v>85.3</v>
      </c>
      <c r="L20" s="13">
        <f>(D20+K20)/2</f>
        <v>92.65</v>
      </c>
      <c r="M20" s="5" t="s">
        <v>100</v>
      </c>
      <c r="N20" s="8">
        <v>15</v>
      </c>
    </row>
    <row r="21" spans="1:14" ht="15.75" customHeight="1">
      <c r="A21" s="3" t="s">
        <v>30</v>
      </c>
      <c r="B21" s="20">
        <v>46</v>
      </c>
      <c r="C21" s="20">
        <v>45</v>
      </c>
      <c r="D21" s="21">
        <f t="shared" si="3"/>
        <v>97.82608695652173</v>
      </c>
      <c r="E21" s="20">
        <v>75</v>
      </c>
      <c r="F21" s="20">
        <v>74</v>
      </c>
      <c r="G21" s="20">
        <f t="shared" si="5"/>
        <v>98.7</v>
      </c>
      <c r="H21" s="20"/>
      <c r="I21" s="20"/>
      <c r="J21" s="23"/>
      <c r="K21" s="21">
        <f t="shared" si="2"/>
        <v>98.7</v>
      </c>
      <c r="L21" s="13">
        <f>(D21+K21)/2</f>
        <v>98.26304347826087</v>
      </c>
      <c r="M21" s="5" t="s">
        <v>78</v>
      </c>
      <c r="N21" s="8">
        <v>16</v>
      </c>
    </row>
    <row r="22" spans="1:14" ht="15.75" customHeight="1">
      <c r="A22" s="3" t="s">
        <v>31</v>
      </c>
      <c r="B22" s="20">
        <v>37</v>
      </c>
      <c r="C22" s="20">
        <v>35</v>
      </c>
      <c r="D22" s="21">
        <f t="shared" si="3"/>
        <v>94.5945945945946</v>
      </c>
      <c r="E22" s="20">
        <v>75</v>
      </c>
      <c r="F22" s="20">
        <v>70</v>
      </c>
      <c r="G22" s="22">
        <f>ROUND((F22/E22)*100,1)</f>
        <v>93.3</v>
      </c>
      <c r="H22" s="20"/>
      <c r="I22" s="20"/>
      <c r="J22" s="23"/>
      <c r="K22" s="21">
        <f t="shared" si="2"/>
        <v>93.3</v>
      </c>
      <c r="L22" s="13">
        <f>(D22+K22)/2</f>
        <v>93.9472972972973</v>
      </c>
      <c r="M22" s="5" t="s">
        <v>100</v>
      </c>
      <c r="N22" s="8">
        <v>17</v>
      </c>
    </row>
    <row r="23" spans="1:14" ht="15.75" customHeight="1">
      <c r="A23" s="7" t="s">
        <v>94</v>
      </c>
      <c r="B23" s="14">
        <v>202</v>
      </c>
      <c r="C23" s="20">
        <v>195</v>
      </c>
      <c r="D23" s="21">
        <f t="shared" si="3"/>
        <v>96.53465346534654</v>
      </c>
      <c r="E23" s="20">
        <v>75</v>
      </c>
      <c r="F23" s="25">
        <v>65</v>
      </c>
      <c r="G23" s="22">
        <f aca="true" t="shared" si="6" ref="G23:G32">ROUND((F23/E23)*100,1)</f>
        <v>86.7</v>
      </c>
      <c r="H23" s="20"/>
      <c r="I23" s="20"/>
      <c r="J23" s="23"/>
      <c r="K23" s="21">
        <f t="shared" si="2"/>
        <v>86.7</v>
      </c>
      <c r="L23" s="13">
        <f aca="true" t="shared" si="7" ref="L23:L33">(D23+K23)/2</f>
        <v>91.61732673267326</v>
      </c>
      <c r="M23" s="5" t="s">
        <v>100</v>
      </c>
      <c r="N23" s="8">
        <v>18</v>
      </c>
    </row>
    <row r="24" spans="1:14" ht="15.75" customHeight="1">
      <c r="A24" s="7" t="s">
        <v>95</v>
      </c>
      <c r="B24" s="14">
        <v>91</v>
      </c>
      <c r="C24" s="20">
        <v>89</v>
      </c>
      <c r="D24" s="21">
        <f t="shared" si="3"/>
        <v>97.8021978021978</v>
      </c>
      <c r="E24" s="20">
        <v>75</v>
      </c>
      <c r="F24" s="25">
        <v>63</v>
      </c>
      <c r="G24" s="22">
        <f t="shared" si="6"/>
        <v>84</v>
      </c>
      <c r="H24" s="20"/>
      <c r="I24" s="20"/>
      <c r="J24" s="23"/>
      <c r="K24" s="21">
        <f t="shared" si="2"/>
        <v>84</v>
      </c>
      <c r="L24" s="13">
        <f t="shared" si="7"/>
        <v>90.90109890109889</v>
      </c>
      <c r="M24" s="5" t="s">
        <v>100</v>
      </c>
      <c r="N24" s="8">
        <v>19</v>
      </c>
    </row>
    <row r="25" spans="1:14" ht="15.75" customHeight="1">
      <c r="A25" s="7" t="s">
        <v>98</v>
      </c>
      <c r="B25" s="14">
        <v>12</v>
      </c>
      <c r="C25" s="20">
        <v>15</v>
      </c>
      <c r="D25" s="21">
        <f t="shared" si="3"/>
        <v>125</v>
      </c>
      <c r="E25" s="20">
        <v>75</v>
      </c>
      <c r="F25" s="25">
        <v>54</v>
      </c>
      <c r="G25" s="22">
        <f t="shared" si="6"/>
        <v>72</v>
      </c>
      <c r="H25" s="20"/>
      <c r="I25" s="20"/>
      <c r="J25" s="23"/>
      <c r="K25" s="21">
        <f t="shared" si="2"/>
        <v>72</v>
      </c>
      <c r="L25" s="13">
        <f>(D25+K25)/2</f>
        <v>98.5</v>
      </c>
      <c r="M25" s="5" t="s">
        <v>78</v>
      </c>
      <c r="N25" s="8">
        <v>20</v>
      </c>
    </row>
    <row r="26" spans="1:14" ht="15.75" customHeight="1">
      <c r="A26" s="7" t="s">
        <v>146</v>
      </c>
      <c r="B26" s="14">
        <v>33</v>
      </c>
      <c r="C26" s="20">
        <v>30</v>
      </c>
      <c r="D26" s="21">
        <f t="shared" si="3"/>
        <v>90.9090909090909</v>
      </c>
      <c r="E26" s="20">
        <v>75</v>
      </c>
      <c r="F26" s="25">
        <v>62</v>
      </c>
      <c r="G26" s="22">
        <f t="shared" si="6"/>
        <v>82.7</v>
      </c>
      <c r="H26" s="20"/>
      <c r="I26" s="20"/>
      <c r="J26" s="23"/>
      <c r="K26" s="21">
        <f t="shared" si="2"/>
        <v>82.7</v>
      </c>
      <c r="L26" s="13">
        <f t="shared" si="7"/>
        <v>86.80454545454546</v>
      </c>
      <c r="M26" s="5" t="s">
        <v>100</v>
      </c>
      <c r="N26" s="8">
        <v>21</v>
      </c>
    </row>
    <row r="27" spans="1:14" ht="15.75" customHeight="1">
      <c r="A27" s="7" t="s">
        <v>147</v>
      </c>
      <c r="B27" s="14">
        <v>99</v>
      </c>
      <c r="C27" s="20">
        <v>95</v>
      </c>
      <c r="D27" s="21">
        <f t="shared" si="3"/>
        <v>95.95959595959596</v>
      </c>
      <c r="E27" s="20">
        <v>75</v>
      </c>
      <c r="F27" s="25">
        <v>61</v>
      </c>
      <c r="G27" s="22">
        <f t="shared" si="6"/>
        <v>81.3</v>
      </c>
      <c r="H27" s="20"/>
      <c r="I27" s="20"/>
      <c r="J27" s="23"/>
      <c r="K27" s="21">
        <f t="shared" si="2"/>
        <v>81.3</v>
      </c>
      <c r="L27" s="13">
        <f t="shared" si="7"/>
        <v>88.62979797979798</v>
      </c>
      <c r="M27" s="5" t="s">
        <v>100</v>
      </c>
      <c r="N27" s="8">
        <v>22</v>
      </c>
    </row>
    <row r="28" spans="1:14" ht="15.75" customHeight="1">
      <c r="A28" s="26" t="s">
        <v>148</v>
      </c>
      <c r="B28" s="14">
        <v>34</v>
      </c>
      <c r="C28" s="20">
        <v>30</v>
      </c>
      <c r="D28" s="21">
        <f t="shared" si="3"/>
        <v>88.23529411764706</v>
      </c>
      <c r="E28" s="20">
        <v>75</v>
      </c>
      <c r="F28" s="25">
        <v>72</v>
      </c>
      <c r="G28" s="22">
        <f t="shared" si="6"/>
        <v>96</v>
      </c>
      <c r="H28" s="20"/>
      <c r="I28" s="20"/>
      <c r="J28" s="23"/>
      <c r="K28" s="21">
        <f t="shared" si="2"/>
        <v>96</v>
      </c>
      <c r="L28" s="13">
        <f t="shared" si="7"/>
        <v>92.11764705882354</v>
      </c>
      <c r="M28" s="5" t="s">
        <v>100</v>
      </c>
      <c r="N28" s="8">
        <v>23</v>
      </c>
    </row>
    <row r="29" spans="1:14" s="9" customFormat="1" ht="15.75" customHeight="1">
      <c r="A29" s="42" t="s">
        <v>149</v>
      </c>
      <c r="B29" s="14">
        <v>120</v>
      </c>
      <c r="C29" s="30">
        <v>117</v>
      </c>
      <c r="D29" s="21">
        <f t="shared" si="3"/>
        <v>97.5</v>
      </c>
      <c r="E29" s="30">
        <v>75</v>
      </c>
      <c r="F29" s="34">
        <v>66</v>
      </c>
      <c r="G29" s="31">
        <f t="shared" si="6"/>
        <v>88</v>
      </c>
      <c r="H29" s="30"/>
      <c r="I29" s="30"/>
      <c r="J29" s="43"/>
      <c r="K29" s="21">
        <f t="shared" si="2"/>
        <v>88</v>
      </c>
      <c r="L29" s="15">
        <f t="shared" si="7"/>
        <v>92.75</v>
      </c>
      <c r="M29" s="5" t="s">
        <v>100</v>
      </c>
      <c r="N29" s="8">
        <v>24</v>
      </c>
    </row>
    <row r="30" spans="1:14" ht="15.75" customHeight="1">
      <c r="A30" s="26" t="s">
        <v>99</v>
      </c>
      <c r="B30" s="14">
        <v>38</v>
      </c>
      <c r="C30" s="20">
        <v>44</v>
      </c>
      <c r="D30" s="21">
        <f t="shared" si="3"/>
        <v>115.78947368421053</v>
      </c>
      <c r="E30" s="20">
        <v>75</v>
      </c>
      <c r="F30" s="25">
        <v>66</v>
      </c>
      <c r="G30" s="22">
        <f t="shared" si="6"/>
        <v>88</v>
      </c>
      <c r="H30" s="20"/>
      <c r="I30" s="20"/>
      <c r="J30" s="23"/>
      <c r="K30" s="21">
        <f t="shared" si="2"/>
        <v>88</v>
      </c>
      <c r="L30" s="13">
        <f t="shared" si="7"/>
        <v>101.89473684210526</v>
      </c>
      <c r="M30" s="5" t="s">
        <v>79</v>
      </c>
      <c r="N30" s="8">
        <v>25</v>
      </c>
    </row>
    <row r="31" spans="1:14" ht="15.75" customHeight="1">
      <c r="A31" s="26" t="s">
        <v>85</v>
      </c>
      <c r="B31" s="14">
        <v>8</v>
      </c>
      <c r="C31" s="20">
        <v>10</v>
      </c>
      <c r="D31" s="21">
        <f t="shared" si="3"/>
        <v>125</v>
      </c>
      <c r="E31" s="20">
        <v>75</v>
      </c>
      <c r="F31" s="25">
        <v>44</v>
      </c>
      <c r="G31" s="22">
        <f t="shared" si="6"/>
        <v>58.7</v>
      </c>
      <c r="H31" s="20"/>
      <c r="I31" s="20"/>
      <c r="J31" s="23"/>
      <c r="K31" s="21">
        <f t="shared" si="2"/>
        <v>58.7</v>
      </c>
      <c r="L31" s="13">
        <f t="shared" si="7"/>
        <v>91.85</v>
      </c>
      <c r="M31" s="5" t="s">
        <v>100</v>
      </c>
      <c r="N31" s="8">
        <v>26</v>
      </c>
    </row>
    <row r="32" spans="1:14" ht="15.75" customHeight="1">
      <c r="A32" s="26" t="s">
        <v>93</v>
      </c>
      <c r="B32" s="14">
        <v>17</v>
      </c>
      <c r="C32" s="20">
        <v>16</v>
      </c>
      <c r="D32" s="21">
        <f t="shared" si="3"/>
        <v>94.11764705882352</v>
      </c>
      <c r="E32" s="20">
        <v>75</v>
      </c>
      <c r="F32" s="25">
        <v>52</v>
      </c>
      <c r="G32" s="22">
        <f t="shared" si="6"/>
        <v>69.3</v>
      </c>
      <c r="H32" s="20"/>
      <c r="I32" s="20"/>
      <c r="J32" s="23"/>
      <c r="K32" s="21">
        <f t="shared" si="2"/>
        <v>69.3</v>
      </c>
      <c r="L32" s="13">
        <f t="shared" si="7"/>
        <v>81.70882352941176</v>
      </c>
      <c r="M32" s="5" t="s">
        <v>100</v>
      </c>
      <c r="N32" s="8">
        <v>27</v>
      </c>
    </row>
    <row r="33" spans="1:13" ht="15.75" customHeight="1">
      <c r="A33" s="3" t="s">
        <v>13</v>
      </c>
      <c r="B33" s="16">
        <f>SUM(B6:B32)</f>
        <v>1588</v>
      </c>
      <c r="C33" s="16">
        <f>SUM(C6:C32)</f>
        <v>1551</v>
      </c>
      <c r="D33" s="10">
        <f t="shared" si="3"/>
        <v>97.67002518891688</v>
      </c>
      <c r="E33" s="51">
        <f>SUM(E6:E32)/27</f>
        <v>75</v>
      </c>
      <c r="F33" s="18">
        <f>SUM(F6:F32)/27</f>
        <v>62.074074074074076</v>
      </c>
      <c r="G33" s="11">
        <f>ROUND((F33/E33)*100,1)</f>
        <v>82.8</v>
      </c>
      <c r="H33" s="51">
        <f>SUM(H6:H32)/27</f>
        <v>0</v>
      </c>
      <c r="I33" s="51">
        <f>SUM(I6:I32)/27</f>
        <v>0</v>
      </c>
      <c r="J33" s="23"/>
      <c r="K33" s="21">
        <f>G33</f>
        <v>82.8</v>
      </c>
      <c r="L33" s="13">
        <f t="shared" si="7"/>
        <v>90.23501259445844</v>
      </c>
      <c r="M33" s="5" t="s">
        <v>100</v>
      </c>
    </row>
    <row r="34" spans="1:13" ht="15.75" customHeight="1">
      <c r="A34" s="3"/>
      <c r="B34" s="20"/>
      <c r="C34" s="20"/>
      <c r="D34" s="21">
        <f>SUM(D6:D32)</f>
        <v>2675.365404636177</v>
      </c>
      <c r="E34" s="21">
        <f>SUM(E6:E32)</f>
        <v>2025</v>
      </c>
      <c r="F34" s="21">
        <f aca="true" t="shared" si="8" ref="F34:L34">SUM(F6:F32)</f>
        <v>1676</v>
      </c>
      <c r="G34" s="21">
        <f t="shared" si="8"/>
        <v>2234.7</v>
      </c>
      <c r="H34" s="21">
        <f t="shared" si="8"/>
        <v>0</v>
      </c>
      <c r="I34" s="21">
        <f t="shared" si="8"/>
        <v>0</v>
      </c>
      <c r="J34" s="21">
        <f t="shared" si="8"/>
        <v>0</v>
      </c>
      <c r="K34" s="21">
        <f t="shared" si="8"/>
        <v>2234.7</v>
      </c>
      <c r="L34" s="21">
        <f t="shared" si="8"/>
        <v>2455.0327023180894</v>
      </c>
      <c r="M34" s="27"/>
    </row>
    <row r="35" spans="1:13" ht="15.75" customHeight="1">
      <c r="A35" s="74" t="s">
        <v>159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27"/>
    </row>
    <row r="36" spans="1:14" ht="15.75" customHeight="1">
      <c r="A36" s="3" t="s">
        <v>32</v>
      </c>
      <c r="B36" s="20">
        <v>153</v>
      </c>
      <c r="C36" s="20">
        <v>152</v>
      </c>
      <c r="D36" s="21">
        <f>(C36/B36)*100</f>
        <v>99.34640522875817</v>
      </c>
      <c r="E36" s="20">
        <v>70</v>
      </c>
      <c r="F36" s="20">
        <v>54</v>
      </c>
      <c r="G36" s="22">
        <f aca="true" t="shared" si="9" ref="G36:G73">ROUND((F36/E36)*100,1)</f>
        <v>77.1</v>
      </c>
      <c r="H36" s="20"/>
      <c r="I36" s="20"/>
      <c r="J36" s="23"/>
      <c r="K36" s="21">
        <f aca="true" t="shared" si="10" ref="K36:K98">G36</f>
        <v>77.1</v>
      </c>
      <c r="L36" s="13">
        <f>(D36+K36)/2</f>
        <v>88.22320261437909</v>
      </c>
      <c r="M36" s="5" t="s">
        <v>100</v>
      </c>
      <c r="N36" s="8">
        <v>1</v>
      </c>
    </row>
    <row r="37" spans="1:14" ht="15.75" customHeight="1">
      <c r="A37" s="3" t="s">
        <v>33</v>
      </c>
      <c r="B37" s="20">
        <v>114</v>
      </c>
      <c r="C37" s="20">
        <v>122</v>
      </c>
      <c r="D37" s="21">
        <f aca="true" t="shared" si="11" ref="D37:D55">(C37/B37)*100</f>
        <v>107.01754385964912</v>
      </c>
      <c r="E37" s="20">
        <v>70</v>
      </c>
      <c r="F37" s="20">
        <v>57</v>
      </c>
      <c r="G37" s="22">
        <f t="shared" si="9"/>
        <v>81.4</v>
      </c>
      <c r="H37" s="20"/>
      <c r="I37" s="20"/>
      <c r="J37" s="23"/>
      <c r="K37" s="21">
        <f t="shared" si="10"/>
        <v>81.4</v>
      </c>
      <c r="L37" s="13">
        <f aca="true" t="shared" si="12" ref="L37:L72">(D37+K37)/2</f>
        <v>94.20877192982456</v>
      </c>
      <c r="M37" s="5" t="s">
        <v>100</v>
      </c>
      <c r="N37" s="8">
        <v>2</v>
      </c>
    </row>
    <row r="38" spans="1:14" ht="15.75" customHeight="1">
      <c r="A38" s="3" t="s">
        <v>35</v>
      </c>
      <c r="B38" s="20">
        <v>167</v>
      </c>
      <c r="C38" s="20">
        <v>168</v>
      </c>
      <c r="D38" s="21">
        <f t="shared" si="11"/>
        <v>100.59880239520957</v>
      </c>
      <c r="E38" s="20">
        <v>70</v>
      </c>
      <c r="F38" s="20">
        <v>60</v>
      </c>
      <c r="G38" s="22">
        <f t="shared" si="9"/>
        <v>85.7</v>
      </c>
      <c r="H38" s="20"/>
      <c r="I38" s="20"/>
      <c r="J38" s="23"/>
      <c r="K38" s="21">
        <f t="shared" si="10"/>
        <v>85.7</v>
      </c>
      <c r="L38" s="13">
        <f t="shared" si="12"/>
        <v>93.14940119760479</v>
      </c>
      <c r="M38" s="5" t="s">
        <v>100</v>
      </c>
      <c r="N38" s="8">
        <v>3</v>
      </c>
    </row>
    <row r="39" spans="1:14" ht="15.75" customHeight="1">
      <c r="A39" s="3" t="s">
        <v>36</v>
      </c>
      <c r="B39" s="20">
        <v>160</v>
      </c>
      <c r="C39" s="20">
        <v>159</v>
      </c>
      <c r="D39" s="21">
        <f t="shared" si="11"/>
        <v>99.375</v>
      </c>
      <c r="E39" s="20">
        <v>70</v>
      </c>
      <c r="F39" s="20">
        <v>59</v>
      </c>
      <c r="G39" s="22">
        <f t="shared" si="9"/>
        <v>84.3</v>
      </c>
      <c r="H39" s="20"/>
      <c r="I39" s="20"/>
      <c r="J39" s="23"/>
      <c r="K39" s="21">
        <f t="shared" si="10"/>
        <v>84.3</v>
      </c>
      <c r="L39" s="13">
        <f t="shared" si="12"/>
        <v>91.8375</v>
      </c>
      <c r="M39" s="5" t="s">
        <v>100</v>
      </c>
      <c r="N39" s="8">
        <v>4</v>
      </c>
    </row>
    <row r="40" spans="1:14" ht="15.75" customHeight="1">
      <c r="A40" s="3" t="s">
        <v>37</v>
      </c>
      <c r="B40" s="20">
        <v>172</v>
      </c>
      <c r="C40" s="20">
        <v>183</v>
      </c>
      <c r="D40" s="21">
        <f t="shared" si="11"/>
        <v>106.3953488372093</v>
      </c>
      <c r="E40" s="20">
        <v>70</v>
      </c>
      <c r="F40" s="20">
        <v>59</v>
      </c>
      <c r="G40" s="22">
        <f t="shared" si="9"/>
        <v>84.3</v>
      </c>
      <c r="H40" s="20"/>
      <c r="I40" s="20"/>
      <c r="J40" s="23"/>
      <c r="K40" s="21">
        <f t="shared" si="10"/>
        <v>84.3</v>
      </c>
      <c r="L40" s="13">
        <f t="shared" si="12"/>
        <v>95.34767441860464</v>
      </c>
      <c r="M40" s="5" t="s">
        <v>131</v>
      </c>
      <c r="N40" s="8">
        <v>5</v>
      </c>
    </row>
    <row r="41" spans="1:14" ht="15.75" customHeight="1">
      <c r="A41" s="3" t="s">
        <v>38</v>
      </c>
      <c r="B41" s="20">
        <v>171</v>
      </c>
      <c r="C41" s="20">
        <v>162</v>
      </c>
      <c r="D41" s="21">
        <f t="shared" si="11"/>
        <v>94.73684210526315</v>
      </c>
      <c r="E41" s="20">
        <v>70</v>
      </c>
      <c r="F41" s="20">
        <v>56</v>
      </c>
      <c r="G41" s="22">
        <f t="shared" si="9"/>
        <v>80</v>
      </c>
      <c r="H41" s="20"/>
      <c r="I41" s="20"/>
      <c r="J41" s="23"/>
      <c r="K41" s="21">
        <f t="shared" si="10"/>
        <v>80</v>
      </c>
      <c r="L41" s="13">
        <f t="shared" si="12"/>
        <v>87.36842105263158</v>
      </c>
      <c r="M41" s="5" t="s">
        <v>100</v>
      </c>
      <c r="N41" s="8">
        <v>6</v>
      </c>
    </row>
    <row r="42" spans="1:14" ht="15.75" customHeight="1">
      <c r="A42" s="3" t="s">
        <v>39</v>
      </c>
      <c r="B42" s="20">
        <v>171</v>
      </c>
      <c r="C42" s="20">
        <v>181</v>
      </c>
      <c r="D42" s="21">
        <f t="shared" si="11"/>
        <v>105.84795321637428</v>
      </c>
      <c r="E42" s="20">
        <v>70</v>
      </c>
      <c r="F42" s="20">
        <v>61</v>
      </c>
      <c r="G42" s="22">
        <f t="shared" si="9"/>
        <v>87.1</v>
      </c>
      <c r="H42" s="20"/>
      <c r="I42" s="20"/>
      <c r="J42" s="23"/>
      <c r="K42" s="21">
        <f t="shared" si="10"/>
        <v>87.1</v>
      </c>
      <c r="L42" s="13">
        <f t="shared" si="12"/>
        <v>96.47397660818714</v>
      </c>
      <c r="M42" s="5" t="s">
        <v>131</v>
      </c>
      <c r="N42" s="8">
        <v>7</v>
      </c>
    </row>
    <row r="43" spans="1:14" ht="15.75" customHeight="1">
      <c r="A43" s="3" t="s">
        <v>40</v>
      </c>
      <c r="B43" s="20">
        <v>174</v>
      </c>
      <c r="C43" s="20">
        <v>175</v>
      </c>
      <c r="D43" s="21">
        <f t="shared" si="11"/>
        <v>100.57471264367817</v>
      </c>
      <c r="E43" s="20">
        <v>70</v>
      </c>
      <c r="F43" s="20">
        <v>54</v>
      </c>
      <c r="G43" s="22">
        <f t="shared" si="9"/>
        <v>77.1</v>
      </c>
      <c r="H43" s="20"/>
      <c r="I43" s="20"/>
      <c r="J43" s="23"/>
      <c r="K43" s="21">
        <f t="shared" si="10"/>
        <v>77.1</v>
      </c>
      <c r="L43" s="13">
        <f t="shared" si="12"/>
        <v>88.83735632183908</v>
      </c>
      <c r="M43" s="5" t="s">
        <v>100</v>
      </c>
      <c r="N43" s="8">
        <v>8</v>
      </c>
    </row>
    <row r="44" spans="1:14" ht="15.75" customHeight="1">
      <c r="A44" s="3" t="s">
        <v>41</v>
      </c>
      <c r="B44" s="20">
        <v>186</v>
      </c>
      <c r="C44" s="20">
        <v>207</v>
      </c>
      <c r="D44" s="21">
        <f t="shared" si="11"/>
        <v>111.29032258064515</v>
      </c>
      <c r="E44" s="20">
        <v>70</v>
      </c>
      <c r="F44" s="20">
        <v>51</v>
      </c>
      <c r="G44" s="22">
        <f t="shared" si="9"/>
        <v>72.9</v>
      </c>
      <c r="H44" s="20"/>
      <c r="I44" s="20"/>
      <c r="J44" s="23"/>
      <c r="K44" s="21">
        <f t="shared" si="10"/>
        <v>72.9</v>
      </c>
      <c r="L44" s="13">
        <f t="shared" si="12"/>
        <v>92.09516129032258</v>
      </c>
      <c r="M44" s="5" t="s">
        <v>100</v>
      </c>
      <c r="N44" s="8">
        <v>9</v>
      </c>
    </row>
    <row r="45" spans="1:14" ht="15.75" customHeight="1">
      <c r="A45" s="3" t="s">
        <v>155</v>
      </c>
      <c r="B45" s="20">
        <v>137</v>
      </c>
      <c r="C45" s="20">
        <v>138</v>
      </c>
      <c r="D45" s="21">
        <f t="shared" si="11"/>
        <v>100.72992700729928</v>
      </c>
      <c r="E45" s="20">
        <v>70</v>
      </c>
      <c r="F45" s="20">
        <v>57</v>
      </c>
      <c r="G45" s="22">
        <f t="shared" si="9"/>
        <v>81.4</v>
      </c>
      <c r="H45" s="20"/>
      <c r="I45" s="20"/>
      <c r="J45" s="23"/>
      <c r="K45" s="21">
        <f t="shared" si="10"/>
        <v>81.4</v>
      </c>
      <c r="L45" s="13">
        <f t="shared" si="12"/>
        <v>91.06496350364964</v>
      </c>
      <c r="M45" s="5" t="s">
        <v>100</v>
      </c>
      <c r="N45" s="8">
        <v>10</v>
      </c>
    </row>
    <row r="46" spans="1:14" ht="15.75" customHeight="1">
      <c r="A46" s="3" t="s">
        <v>42</v>
      </c>
      <c r="B46" s="20">
        <v>276</v>
      </c>
      <c r="C46" s="20">
        <v>277</v>
      </c>
      <c r="D46" s="21">
        <f t="shared" si="11"/>
        <v>100.36231884057972</v>
      </c>
      <c r="E46" s="20">
        <v>70</v>
      </c>
      <c r="F46" s="20">
        <v>58</v>
      </c>
      <c r="G46" s="22">
        <f t="shared" si="9"/>
        <v>82.9</v>
      </c>
      <c r="H46" s="20"/>
      <c r="I46" s="20"/>
      <c r="J46" s="23"/>
      <c r="K46" s="21">
        <f t="shared" si="10"/>
        <v>82.9</v>
      </c>
      <c r="L46" s="13">
        <f t="shared" si="12"/>
        <v>91.63115942028986</v>
      </c>
      <c r="M46" s="5" t="s">
        <v>100</v>
      </c>
      <c r="N46" s="8">
        <v>11</v>
      </c>
    </row>
    <row r="47" spans="1:14" ht="15.75" customHeight="1">
      <c r="A47" s="3" t="s">
        <v>43</v>
      </c>
      <c r="B47" s="20">
        <v>157</v>
      </c>
      <c r="C47" s="20">
        <v>151</v>
      </c>
      <c r="D47" s="21">
        <f t="shared" si="11"/>
        <v>96.17834394904459</v>
      </c>
      <c r="E47" s="20">
        <v>70</v>
      </c>
      <c r="F47" s="20">
        <v>59</v>
      </c>
      <c r="G47" s="22">
        <f t="shared" si="9"/>
        <v>84.3</v>
      </c>
      <c r="H47" s="20"/>
      <c r="I47" s="20"/>
      <c r="J47" s="23"/>
      <c r="K47" s="21">
        <f t="shared" si="10"/>
        <v>84.3</v>
      </c>
      <c r="L47" s="13">
        <f t="shared" si="12"/>
        <v>90.23917197452229</v>
      </c>
      <c r="M47" s="5" t="s">
        <v>100</v>
      </c>
      <c r="N47" s="8">
        <v>12</v>
      </c>
    </row>
    <row r="48" spans="1:14" ht="15.75" customHeight="1">
      <c r="A48" s="3" t="s">
        <v>44</v>
      </c>
      <c r="B48" s="20">
        <v>165</v>
      </c>
      <c r="C48" s="20">
        <v>181</v>
      </c>
      <c r="D48" s="21">
        <f t="shared" si="11"/>
        <v>109.69696969696969</v>
      </c>
      <c r="E48" s="20">
        <v>70</v>
      </c>
      <c r="F48" s="20">
        <v>55</v>
      </c>
      <c r="G48" s="22">
        <f t="shared" si="9"/>
        <v>78.6</v>
      </c>
      <c r="H48" s="20"/>
      <c r="I48" s="20"/>
      <c r="J48" s="23"/>
      <c r="K48" s="21">
        <f t="shared" si="10"/>
        <v>78.6</v>
      </c>
      <c r="L48" s="13">
        <f t="shared" si="12"/>
        <v>94.14848484848484</v>
      </c>
      <c r="M48" s="5" t="s">
        <v>100</v>
      </c>
      <c r="N48" s="8">
        <v>13</v>
      </c>
    </row>
    <row r="49" spans="1:14" ht="15.75" customHeight="1">
      <c r="A49" s="3" t="s">
        <v>45</v>
      </c>
      <c r="B49" s="20">
        <v>162</v>
      </c>
      <c r="C49" s="20">
        <v>168</v>
      </c>
      <c r="D49" s="21">
        <f t="shared" si="11"/>
        <v>103.7037037037037</v>
      </c>
      <c r="E49" s="20">
        <v>70</v>
      </c>
      <c r="F49" s="20">
        <v>70</v>
      </c>
      <c r="G49" s="22">
        <f t="shared" si="9"/>
        <v>100</v>
      </c>
      <c r="H49" s="20"/>
      <c r="I49" s="20"/>
      <c r="J49" s="23"/>
      <c r="K49" s="21">
        <f t="shared" si="10"/>
        <v>100</v>
      </c>
      <c r="L49" s="13">
        <f t="shared" si="12"/>
        <v>101.85185185185185</v>
      </c>
      <c r="M49" s="5" t="s">
        <v>79</v>
      </c>
      <c r="N49" s="8">
        <v>14</v>
      </c>
    </row>
    <row r="50" spans="1:14" ht="15.75" customHeight="1">
      <c r="A50" s="3" t="s">
        <v>46</v>
      </c>
      <c r="B50" s="20">
        <v>161</v>
      </c>
      <c r="C50" s="20">
        <v>158</v>
      </c>
      <c r="D50" s="21">
        <f t="shared" si="11"/>
        <v>98.13664596273291</v>
      </c>
      <c r="E50" s="20">
        <v>70</v>
      </c>
      <c r="F50" s="20">
        <v>58</v>
      </c>
      <c r="G50" s="22">
        <f t="shared" si="9"/>
        <v>82.9</v>
      </c>
      <c r="H50" s="20"/>
      <c r="I50" s="20"/>
      <c r="J50" s="23"/>
      <c r="K50" s="21">
        <f t="shared" si="10"/>
        <v>82.9</v>
      </c>
      <c r="L50" s="13">
        <f t="shared" si="12"/>
        <v>90.51832298136645</v>
      </c>
      <c r="M50" s="5" t="s">
        <v>100</v>
      </c>
      <c r="N50" s="8">
        <v>15</v>
      </c>
    </row>
    <row r="51" spans="1:14" ht="15.75" customHeight="1">
      <c r="A51" s="3" t="s">
        <v>47</v>
      </c>
      <c r="B51" s="20">
        <v>196</v>
      </c>
      <c r="C51" s="20">
        <v>198</v>
      </c>
      <c r="D51" s="21">
        <f t="shared" si="11"/>
        <v>101.0204081632653</v>
      </c>
      <c r="E51" s="20">
        <v>70</v>
      </c>
      <c r="F51" s="20">
        <v>60</v>
      </c>
      <c r="G51" s="22">
        <f t="shared" si="9"/>
        <v>85.7</v>
      </c>
      <c r="H51" s="20"/>
      <c r="I51" s="20"/>
      <c r="J51" s="23"/>
      <c r="K51" s="21">
        <f t="shared" si="10"/>
        <v>85.7</v>
      </c>
      <c r="L51" s="13">
        <f t="shared" si="12"/>
        <v>93.36020408163265</v>
      </c>
      <c r="M51" s="5" t="s">
        <v>100</v>
      </c>
      <c r="N51" s="8">
        <v>16</v>
      </c>
    </row>
    <row r="52" spans="1:14" ht="15.75" customHeight="1">
      <c r="A52" s="3" t="s">
        <v>48</v>
      </c>
      <c r="B52" s="20">
        <v>165</v>
      </c>
      <c r="C52" s="20">
        <v>159</v>
      </c>
      <c r="D52" s="21">
        <f t="shared" si="11"/>
        <v>96.36363636363636</v>
      </c>
      <c r="E52" s="20">
        <v>70</v>
      </c>
      <c r="F52" s="20">
        <v>61</v>
      </c>
      <c r="G52" s="22">
        <f t="shared" si="9"/>
        <v>87.1</v>
      </c>
      <c r="H52" s="20"/>
      <c r="I52" s="20"/>
      <c r="J52" s="23"/>
      <c r="K52" s="21">
        <f t="shared" si="10"/>
        <v>87.1</v>
      </c>
      <c r="L52" s="13">
        <f t="shared" si="12"/>
        <v>91.73181818181817</v>
      </c>
      <c r="M52" s="5" t="s">
        <v>100</v>
      </c>
      <c r="N52" s="8">
        <v>17</v>
      </c>
    </row>
    <row r="53" spans="1:14" ht="15.75" customHeight="1">
      <c r="A53" s="3" t="s">
        <v>49</v>
      </c>
      <c r="B53" s="20">
        <v>179</v>
      </c>
      <c r="C53" s="20">
        <v>175</v>
      </c>
      <c r="D53" s="21">
        <f t="shared" si="11"/>
        <v>97.76536312849163</v>
      </c>
      <c r="E53" s="20">
        <v>70</v>
      </c>
      <c r="F53" s="20">
        <v>58</v>
      </c>
      <c r="G53" s="22">
        <f t="shared" si="9"/>
        <v>82.9</v>
      </c>
      <c r="H53" s="20"/>
      <c r="I53" s="20"/>
      <c r="J53" s="23"/>
      <c r="K53" s="21">
        <f t="shared" si="10"/>
        <v>82.9</v>
      </c>
      <c r="L53" s="13">
        <f t="shared" si="12"/>
        <v>90.33268156424582</v>
      </c>
      <c r="M53" s="5" t="s">
        <v>100</v>
      </c>
      <c r="N53" s="8">
        <v>18</v>
      </c>
    </row>
    <row r="54" spans="1:14" ht="15.75" customHeight="1">
      <c r="A54" s="3" t="s">
        <v>50</v>
      </c>
      <c r="B54" s="12">
        <v>183</v>
      </c>
      <c r="C54" s="12">
        <v>175</v>
      </c>
      <c r="D54" s="21">
        <f t="shared" si="11"/>
        <v>95.62841530054644</v>
      </c>
      <c r="E54" s="20">
        <v>70</v>
      </c>
      <c r="F54" s="12">
        <v>59</v>
      </c>
      <c r="G54" s="22">
        <f t="shared" si="9"/>
        <v>84.3</v>
      </c>
      <c r="H54" s="20"/>
      <c r="I54" s="12"/>
      <c r="J54" s="23"/>
      <c r="K54" s="21">
        <f t="shared" si="10"/>
        <v>84.3</v>
      </c>
      <c r="L54" s="13">
        <f t="shared" si="12"/>
        <v>89.96420765027321</v>
      </c>
      <c r="M54" s="5" t="s">
        <v>100</v>
      </c>
      <c r="N54" s="8">
        <v>19</v>
      </c>
    </row>
    <row r="55" spans="1:14" ht="15.75" customHeight="1">
      <c r="A55" s="3" t="s">
        <v>51</v>
      </c>
      <c r="B55" s="20">
        <v>148</v>
      </c>
      <c r="C55" s="20">
        <v>160</v>
      </c>
      <c r="D55" s="21">
        <f t="shared" si="11"/>
        <v>108.10810810810811</v>
      </c>
      <c r="E55" s="20">
        <v>70</v>
      </c>
      <c r="F55" s="20">
        <v>63</v>
      </c>
      <c r="G55" s="22">
        <f t="shared" si="9"/>
        <v>90</v>
      </c>
      <c r="H55" s="20"/>
      <c r="I55" s="20"/>
      <c r="J55" s="23"/>
      <c r="K55" s="21">
        <f t="shared" si="10"/>
        <v>90</v>
      </c>
      <c r="L55" s="13">
        <f t="shared" si="12"/>
        <v>99.05405405405406</v>
      </c>
      <c r="M55" s="5" t="s">
        <v>131</v>
      </c>
      <c r="N55" s="8">
        <v>20</v>
      </c>
    </row>
    <row r="56" spans="1:14" ht="15.75" customHeight="1">
      <c r="A56" s="3" t="s">
        <v>52</v>
      </c>
      <c r="B56" s="20">
        <v>210</v>
      </c>
      <c r="C56" s="20">
        <v>208</v>
      </c>
      <c r="D56" s="21">
        <f aca="true" t="shared" si="13" ref="D56:D73">(C56/B56)*100</f>
        <v>99.04761904761905</v>
      </c>
      <c r="E56" s="20">
        <v>70</v>
      </c>
      <c r="F56" s="20">
        <v>55</v>
      </c>
      <c r="G56" s="22">
        <f t="shared" si="9"/>
        <v>78.6</v>
      </c>
      <c r="H56" s="20"/>
      <c r="I56" s="20"/>
      <c r="J56" s="23"/>
      <c r="K56" s="21">
        <f t="shared" si="10"/>
        <v>78.6</v>
      </c>
      <c r="L56" s="13">
        <f t="shared" si="12"/>
        <v>88.82380952380953</v>
      </c>
      <c r="M56" s="5" t="s">
        <v>100</v>
      </c>
      <c r="N56" s="8">
        <v>21</v>
      </c>
    </row>
    <row r="57" spans="1:14" ht="15.75" customHeight="1">
      <c r="A57" s="3" t="s">
        <v>53</v>
      </c>
      <c r="B57" s="20">
        <v>203</v>
      </c>
      <c r="C57" s="20">
        <v>205</v>
      </c>
      <c r="D57" s="21">
        <f t="shared" si="13"/>
        <v>100.98522167487684</v>
      </c>
      <c r="E57" s="20">
        <v>70</v>
      </c>
      <c r="F57" s="20">
        <v>56</v>
      </c>
      <c r="G57" s="22">
        <f t="shared" si="9"/>
        <v>80</v>
      </c>
      <c r="H57" s="20"/>
      <c r="I57" s="20"/>
      <c r="J57" s="23"/>
      <c r="K57" s="21">
        <f t="shared" si="10"/>
        <v>80</v>
      </c>
      <c r="L57" s="13">
        <f t="shared" si="12"/>
        <v>90.49261083743842</v>
      </c>
      <c r="M57" s="5" t="s">
        <v>100</v>
      </c>
      <c r="N57" s="8">
        <v>22</v>
      </c>
    </row>
    <row r="58" spans="1:14" ht="15.75" customHeight="1">
      <c r="A58" s="3" t="s">
        <v>54</v>
      </c>
      <c r="B58" s="20">
        <v>177</v>
      </c>
      <c r="C58" s="20">
        <v>164</v>
      </c>
      <c r="D58" s="21">
        <f t="shared" si="13"/>
        <v>92.65536723163842</v>
      </c>
      <c r="E58" s="20">
        <v>70</v>
      </c>
      <c r="F58" s="20">
        <v>62</v>
      </c>
      <c r="G58" s="22">
        <f t="shared" si="9"/>
        <v>88.6</v>
      </c>
      <c r="H58" s="20"/>
      <c r="I58" s="20"/>
      <c r="J58" s="23"/>
      <c r="K58" s="21">
        <f t="shared" si="10"/>
        <v>88.6</v>
      </c>
      <c r="L58" s="13">
        <f t="shared" si="12"/>
        <v>90.62768361581921</v>
      </c>
      <c r="M58" s="5" t="s">
        <v>100</v>
      </c>
      <c r="N58" s="8">
        <v>23</v>
      </c>
    </row>
    <row r="59" spans="1:14" ht="15.75" customHeight="1">
      <c r="A59" s="3" t="s">
        <v>55</v>
      </c>
      <c r="B59" s="20">
        <v>181</v>
      </c>
      <c r="C59" s="20">
        <v>177</v>
      </c>
      <c r="D59" s="21">
        <f t="shared" si="13"/>
        <v>97.79005524861878</v>
      </c>
      <c r="E59" s="20">
        <v>70</v>
      </c>
      <c r="F59" s="20">
        <v>62</v>
      </c>
      <c r="G59" s="22">
        <f t="shared" si="9"/>
        <v>88.6</v>
      </c>
      <c r="H59" s="20"/>
      <c r="I59" s="20"/>
      <c r="J59" s="23"/>
      <c r="K59" s="21">
        <f t="shared" si="10"/>
        <v>88.6</v>
      </c>
      <c r="L59" s="13">
        <f t="shared" si="12"/>
        <v>93.19502762430939</v>
      </c>
      <c r="M59" s="5" t="s">
        <v>100</v>
      </c>
      <c r="N59" s="8">
        <v>24</v>
      </c>
    </row>
    <row r="60" spans="1:14" ht="15.75" customHeight="1">
      <c r="A60" s="3" t="s">
        <v>156</v>
      </c>
      <c r="B60" s="20">
        <v>29</v>
      </c>
      <c r="C60" s="20">
        <v>29</v>
      </c>
      <c r="D60" s="21">
        <f t="shared" si="13"/>
        <v>100</v>
      </c>
      <c r="E60" s="20">
        <v>70</v>
      </c>
      <c r="F60" s="20">
        <v>59</v>
      </c>
      <c r="G60" s="22">
        <f t="shared" si="9"/>
        <v>84.3</v>
      </c>
      <c r="H60" s="20"/>
      <c r="I60" s="20"/>
      <c r="J60" s="23"/>
      <c r="K60" s="21">
        <f t="shared" si="10"/>
        <v>84.3</v>
      </c>
      <c r="L60" s="13">
        <f t="shared" si="12"/>
        <v>92.15</v>
      </c>
      <c r="M60" s="5" t="s">
        <v>100</v>
      </c>
      <c r="N60" s="8">
        <v>25</v>
      </c>
    </row>
    <row r="61" spans="1:14" ht="15.75" customHeight="1">
      <c r="A61" s="3" t="s">
        <v>56</v>
      </c>
      <c r="B61" s="20">
        <v>175</v>
      </c>
      <c r="C61" s="20">
        <v>188</v>
      </c>
      <c r="D61" s="21">
        <f t="shared" si="13"/>
        <v>107.42857142857143</v>
      </c>
      <c r="E61" s="20">
        <v>70</v>
      </c>
      <c r="F61" s="20">
        <v>60</v>
      </c>
      <c r="G61" s="22">
        <f t="shared" si="9"/>
        <v>85.7</v>
      </c>
      <c r="H61" s="20"/>
      <c r="I61" s="20"/>
      <c r="J61" s="23"/>
      <c r="K61" s="21">
        <f t="shared" si="10"/>
        <v>85.7</v>
      </c>
      <c r="L61" s="13">
        <f t="shared" si="12"/>
        <v>96.56428571428572</v>
      </c>
      <c r="M61" s="5" t="s">
        <v>131</v>
      </c>
      <c r="N61" s="8">
        <v>26</v>
      </c>
    </row>
    <row r="62" spans="1:14" ht="15.75" customHeight="1">
      <c r="A62" s="3" t="s">
        <v>57</v>
      </c>
      <c r="B62" s="20">
        <v>192</v>
      </c>
      <c r="C62" s="20">
        <v>190</v>
      </c>
      <c r="D62" s="21">
        <f t="shared" si="13"/>
        <v>98.95833333333334</v>
      </c>
      <c r="E62" s="20">
        <v>70</v>
      </c>
      <c r="F62" s="20">
        <v>60</v>
      </c>
      <c r="G62" s="22">
        <f t="shared" si="9"/>
        <v>85.7</v>
      </c>
      <c r="H62" s="20"/>
      <c r="I62" s="20"/>
      <c r="J62" s="23"/>
      <c r="K62" s="21">
        <f t="shared" si="10"/>
        <v>85.7</v>
      </c>
      <c r="L62" s="13">
        <f t="shared" si="12"/>
        <v>92.32916666666668</v>
      </c>
      <c r="M62" s="5" t="s">
        <v>100</v>
      </c>
      <c r="N62" s="8">
        <v>27</v>
      </c>
    </row>
    <row r="63" spans="1:14" ht="15.75" customHeight="1">
      <c r="A63" s="3" t="s">
        <v>58</v>
      </c>
      <c r="B63" s="20">
        <v>175</v>
      </c>
      <c r="C63" s="20">
        <v>168</v>
      </c>
      <c r="D63" s="21">
        <f t="shared" si="13"/>
        <v>96</v>
      </c>
      <c r="E63" s="20">
        <v>70</v>
      </c>
      <c r="F63" s="20">
        <v>59</v>
      </c>
      <c r="G63" s="22">
        <f t="shared" si="9"/>
        <v>84.3</v>
      </c>
      <c r="H63" s="20"/>
      <c r="I63" s="20"/>
      <c r="J63" s="23"/>
      <c r="K63" s="21">
        <f t="shared" si="10"/>
        <v>84.3</v>
      </c>
      <c r="L63" s="13">
        <f t="shared" si="12"/>
        <v>90.15</v>
      </c>
      <c r="M63" s="5" t="s">
        <v>100</v>
      </c>
      <c r="N63" s="8">
        <v>28</v>
      </c>
    </row>
    <row r="64" spans="1:14" ht="15.75" customHeight="1">
      <c r="A64" s="3" t="s">
        <v>59</v>
      </c>
      <c r="B64" s="20">
        <v>408</v>
      </c>
      <c r="C64" s="20">
        <v>418</v>
      </c>
      <c r="D64" s="21">
        <f t="shared" si="13"/>
        <v>102.45098039215685</v>
      </c>
      <c r="E64" s="20">
        <v>70</v>
      </c>
      <c r="F64" s="20">
        <v>59</v>
      </c>
      <c r="G64" s="22">
        <f t="shared" si="9"/>
        <v>84.3</v>
      </c>
      <c r="H64" s="20"/>
      <c r="I64" s="20"/>
      <c r="J64" s="23"/>
      <c r="K64" s="21">
        <f t="shared" si="10"/>
        <v>84.3</v>
      </c>
      <c r="L64" s="13">
        <f t="shared" si="12"/>
        <v>93.37549019607843</v>
      </c>
      <c r="M64" s="5" t="s">
        <v>100</v>
      </c>
      <c r="N64" s="8">
        <v>29</v>
      </c>
    </row>
    <row r="65" spans="1:14" ht="15.75" customHeight="1">
      <c r="A65" s="3" t="s">
        <v>60</v>
      </c>
      <c r="B65" s="20">
        <v>206</v>
      </c>
      <c r="C65" s="20">
        <v>195</v>
      </c>
      <c r="D65" s="21">
        <f t="shared" si="13"/>
        <v>94.66019417475728</v>
      </c>
      <c r="E65" s="20">
        <v>70</v>
      </c>
      <c r="F65" s="20">
        <v>60</v>
      </c>
      <c r="G65" s="22">
        <f t="shared" si="9"/>
        <v>85.7</v>
      </c>
      <c r="H65" s="20"/>
      <c r="I65" s="20"/>
      <c r="J65" s="23"/>
      <c r="K65" s="21">
        <f t="shared" si="10"/>
        <v>85.7</v>
      </c>
      <c r="L65" s="13">
        <f t="shared" si="12"/>
        <v>90.18009708737864</v>
      </c>
      <c r="M65" s="5" t="s">
        <v>100</v>
      </c>
      <c r="N65" s="8">
        <v>30</v>
      </c>
    </row>
    <row r="66" spans="1:14" ht="15.75" customHeight="1">
      <c r="A66" s="3" t="s">
        <v>61</v>
      </c>
      <c r="B66" s="20">
        <v>381</v>
      </c>
      <c r="C66" s="20">
        <v>381</v>
      </c>
      <c r="D66" s="21">
        <f t="shared" si="13"/>
        <v>100</v>
      </c>
      <c r="E66" s="20">
        <v>70</v>
      </c>
      <c r="F66" s="20">
        <v>61</v>
      </c>
      <c r="G66" s="22">
        <f t="shared" si="9"/>
        <v>87.1</v>
      </c>
      <c r="H66" s="20"/>
      <c r="I66" s="20"/>
      <c r="J66" s="23"/>
      <c r="K66" s="21">
        <f t="shared" si="10"/>
        <v>87.1</v>
      </c>
      <c r="L66" s="13">
        <f t="shared" si="12"/>
        <v>93.55</v>
      </c>
      <c r="M66" s="5" t="s">
        <v>100</v>
      </c>
      <c r="N66" s="8">
        <v>31</v>
      </c>
    </row>
    <row r="67" spans="1:14" ht="15.75" customHeight="1">
      <c r="A67" s="3" t="s">
        <v>34</v>
      </c>
      <c r="B67" s="20">
        <v>145</v>
      </c>
      <c r="C67" s="20">
        <v>154</v>
      </c>
      <c r="D67" s="21">
        <f t="shared" si="13"/>
        <v>106.20689655172413</v>
      </c>
      <c r="E67" s="20">
        <v>70</v>
      </c>
      <c r="F67" s="20">
        <v>56</v>
      </c>
      <c r="G67" s="22">
        <f t="shared" si="9"/>
        <v>80</v>
      </c>
      <c r="H67" s="20"/>
      <c r="I67" s="20"/>
      <c r="J67" s="23"/>
      <c r="K67" s="21">
        <f t="shared" si="10"/>
        <v>80</v>
      </c>
      <c r="L67" s="13">
        <f t="shared" si="12"/>
        <v>93.10344827586206</v>
      </c>
      <c r="M67" s="5" t="s">
        <v>100</v>
      </c>
      <c r="N67" s="8">
        <v>32</v>
      </c>
    </row>
    <row r="68" spans="1:14" ht="15.75" customHeight="1">
      <c r="A68" s="3" t="s">
        <v>157</v>
      </c>
      <c r="B68" s="20">
        <v>50</v>
      </c>
      <c r="C68" s="20">
        <v>33</v>
      </c>
      <c r="D68" s="21">
        <f>(C68/B68)*100</f>
        <v>66</v>
      </c>
      <c r="E68" s="20">
        <v>70</v>
      </c>
      <c r="F68" s="20">
        <v>55</v>
      </c>
      <c r="G68" s="22">
        <f t="shared" si="9"/>
        <v>78.6</v>
      </c>
      <c r="H68" s="20"/>
      <c r="I68" s="20"/>
      <c r="J68" s="23"/>
      <c r="K68" s="21">
        <f t="shared" si="10"/>
        <v>78.6</v>
      </c>
      <c r="L68" s="13">
        <f>(D68+K68)/2</f>
        <v>72.3</v>
      </c>
      <c r="M68" s="5" t="s">
        <v>100</v>
      </c>
      <c r="N68" s="8">
        <v>33</v>
      </c>
    </row>
    <row r="69" spans="1:14" ht="15.75" customHeight="1">
      <c r="A69" s="3" t="s">
        <v>62</v>
      </c>
      <c r="B69" s="20">
        <v>165</v>
      </c>
      <c r="C69" s="20">
        <v>171</v>
      </c>
      <c r="D69" s="21">
        <f t="shared" si="13"/>
        <v>103.63636363636364</v>
      </c>
      <c r="E69" s="20">
        <v>70</v>
      </c>
      <c r="F69" s="20">
        <v>65</v>
      </c>
      <c r="G69" s="22">
        <f t="shared" si="9"/>
        <v>92.9</v>
      </c>
      <c r="H69" s="20"/>
      <c r="I69" s="20"/>
      <c r="J69" s="23"/>
      <c r="K69" s="21">
        <f t="shared" si="10"/>
        <v>92.9</v>
      </c>
      <c r="L69" s="13">
        <f t="shared" si="12"/>
        <v>98.26818181818183</v>
      </c>
      <c r="M69" s="5" t="s">
        <v>78</v>
      </c>
      <c r="N69" s="8">
        <v>34</v>
      </c>
    </row>
    <row r="70" spans="1:14" ht="15.75" customHeight="1">
      <c r="A70" s="3" t="s">
        <v>63</v>
      </c>
      <c r="B70" s="20">
        <v>171</v>
      </c>
      <c r="C70" s="20">
        <v>163</v>
      </c>
      <c r="D70" s="21">
        <f t="shared" si="13"/>
        <v>95.32163742690058</v>
      </c>
      <c r="E70" s="20">
        <v>70</v>
      </c>
      <c r="F70" s="20">
        <v>68</v>
      </c>
      <c r="G70" s="22">
        <f t="shared" si="9"/>
        <v>97.1</v>
      </c>
      <c r="H70" s="20"/>
      <c r="I70" s="20"/>
      <c r="J70" s="23"/>
      <c r="K70" s="21">
        <f t="shared" si="10"/>
        <v>97.1</v>
      </c>
      <c r="L70" s="13">
        <f t="shared" si="12"/>
        <v>96.2108187134503</v>
      </c>
      <c r="M70" s="5" t="s">
        <v>78</v>
      </c>
      <c r="N70" s="8">
        <v>35</v>
      </c>
    </row>
    <row r="71" spans="1:14" ht="15.75" customHeight="1">
      <c r="A71" s="3" t="s">
        <v>64</v>
      </c>
      <c r="B71" s="20">
        <v>246</v>
      </c>
      <c r="C71" s="20">
        <v>245</v>
      </c>
      <c r="D71" s="21">
        <f t="shared" si="13"/>
        <v>99.59349593495935</v>
      </c>
      <c r="E71" s="20">
        <v>70</v>
      </c>
      <c r="F71" s="20">
        <v>65</v>
      </c>
      <c r="G71" s="22">
        <f t="shared" si="9"/>
        <v>92.9</v>
      </c>
      <c r="H71" s="20"/>
      <c r="I71" s="20"/>
      <c r="J71" s="23"/>
      <c r="K71" s="21">
        <f t="shared" si="10"/>
        <v>92.9</v>
      </c>
      <c r="L71" s="13">
        <f t="shared" si="12"/>
        <v>96.24674796747968</v>
      </c>
      <c r="M71" s="5" t="s">
        <v>78</v>
      </c>
      <c r="N71" s="8">
        <v>36</v>
      </c>
    </row>
    <row r="72" spans="1:14" ht="15.75" customHeight="1">
      <c r="A72" s="3" t="s">
        <v>65</v>
      </c>
      <c r="B72" s="20">
        <v>175</v>
      </c>
      <c r="C72" s="20">
        <v>179</v>
      </c>
      <c r="D72" s="21">
        <f t="shared" si="13"/>
        <v>102.28571428571429</v>
      </c>
      <c r="E72" s="20">
        <v>70</v>
      </c>
      <c r="F72" s="20">
        <v>61</v>
      </c>
      <c r="G72" s="22">
        <f t="shared" si="9"/>
        <v>87.1</v>
      </c>
      <c r="H72" s="20"/>
      <c r="I72" s="20"/>
      <c r="J72" s="23"/>
      <c r="K72" s="21">
        <f t="shared" si="10"/>
        <v>87.1</v>
      </c>
      <c r="L72" s="13">
        <f t="shared" si="12"/>
        <v>94.69285714285715</v>
      </c>
      <c r="M72" s="5" t="s">
        <v>100</v>
      </c>
      <c r="N72" s="8">
        <v>37</v>
      </c>
    </row>
    <row r="73" spans="1:14" ht="15.75" customHeight="1">
      <c r="A73" s="24" t="s">
        <v>66</v>
      </c>
      <c r="B73" s="20">
        <v>115</v>
      </c>
      <c r="C73" s="20">
        <v>119</v>
      </c>
      <c r="D73" s="21">
        <f t="shared" si="13"/>
        <v>103.47826086956522</v>
      </c>
      <c r="E73" s="20">
        <v>70</v>
      </c>
      <c r="F73" s="25">
        <v>58</v>
      </c>
      <c r="G73" s="22">
        <f t="shared" si="9"/>
        <v>82.9</v>
      </c>
      <c r="H73" s="20"/>
      <c r="I73" s="20"/>
      <c r="J73" s="23"/>
      <c r="K73" s="21">
        <f t="shared" si="10"/>
        <v>82.9</v>
      </c>
      <c r="L73" s="13">
        <f>(D73+K73)/2</f>
        <v>93.18913043478261</v>
      </c>
      <c r="M73" s="5" t="s">
        <v>100</v>
      </c>
      <c r="N73" s="8">
        <v>38</v>
      </c>
    </row>
    <row r="74" spans="1:14" ht="15.75" customHeight="1">
      <c r="A74" s="3" t="s">
        <v>67</v>
      </c>
      <c r="B74" s="20">
        <v>198</v>
      </c>
      <c r="C74" s="20">
        <v>203</v>
      </c>
      <c r="D74" s="21">
        <f aca="true" t="shared" si="14" ref="D74:D79">(C74/B74)*100</f>
        <v>102.52525252525253</v>
      </c>
      <c r="E74" s="20">
        <v>70</v>
      </c>
      <c r="F74" s="20">
        <v>56</v>
      </c>
      <c r="G74" s="22">
        <f aca="true" t="shared" si="15" ref="G74:G79">ROUND((F74/E74)*100,1)</f>
        <v>80</v>
      </c>
      <c r="H74" s="20"/>
      <c r="I74" s="20"/>
      <c r="J74" s="23"/>
      <c r="K74" s="21">
        <f t="shared" si="10"/>
        <v>80</v>
      </c>
      <c r="L74" s="13">
        <f>(D74+K74)/2</f>
        <v>91.26262626262627</v>
      </c>
      <c r="M74" s="5" t="s">
        <v>100</v>
      </c>
      <c r="N74" s="8">
        <v>39</v>
      </c>
    </row>
    <row r="75" spans="1:14" ht="15.75" customHeight="1">
      <c r="A75" s="3" t="s">
        <v>68</v>
      </c>
      <c r="B75" s="20">
        <v>115</v>
      </c>
      <c r="C75" s="20">
        <v>114</v>
      </c>
      <c r="D75" s="21">
        <f t="shared" si="14"/>
        <v>99.1304347826087</v>
      </c>
      <c r="E75" s="20">
        <v>70</v>
      </c>
      <c r="F75" s="20">
        <v>57</v>
      </c>
      <c r="G75" s="22">
        <f t="shared" si="15"/>
        <v>81.4</v>
      </c>
      <c r="H75" s="20"/>
      <c r="I75" s="20"/>
      <c r="J75" s="23"/>
      <c r="K75" s="21">
        <f t="shared" si="10"/>
        <v>81.4</v>
      </c>
      <c r="L75" s="13">
        <f aca="true" t="shared" si="16" ref="L75:L108">(D75+K75)/2</f>
        <v>90.26521739130436</v>
      </c>
      <c r="M75" s="5" t="s">
        <v>100</v>
      </c>
      <c r="N75" s="8">
        <v>40</v>
      </c>
    </row>
    <row r="76" spans="1:14" ht="15.75" customHeight="1">
      <c r="A76" s="3" t="s">
        <v>69</v>
      </c>
      <c r="B76" s="20">
        <v>175</v>
      </c>
      <c r="C76" s="20">
        <v>169</v>
      </c>
      <c r="D76" s="21">
        <f t="shared" si="14"/>
        <v>96.57142857142857</v>
      </c>
      <c r="E76" s="20">
        <v>70</v>
      </c>
      <c r="F76" s="20">
        <v>57</v>
      </c>
      <c r="G76" s="22">
        <f t="shared" si="15"/>
        <v>81.4</v>
      </c>
      <c r="H76" s="20"/>
      <c r="I76" s="20"/>
      <c r="J76" s="23"/>
      <c r="K76" s="21">
        <f t="shared" si="10"/>
        <v>81.4</v>
      </c>
      <c r="L76" s="13">
        <f t="shared" si="16"/>
        <v>88.9857142857143</v>
      </c>
      <c r="M76" s="5" t="s">
        <v>100</v>
      </c>
      <c r="N76" s="8">
        <v>41</v>
      </c>
    </row>
    <row r="77" spans="1:14" ht="15.75" customHeight="1">
      <c r="A77" s="3" t="s">
        <v>70</v>
      </c>
      <c r="B77" s="20">
        <v>165</v>
      </c>
      <c r="C77" s="20">
        <v>160</v>
      </c>
      <c r="D77" s="21">
        <f t="shared" si="14"/>
        <v>96.96969696969697</v>
      </c>
      <c r="E77" s="20">
        <v>70</v>
      </c>
      <c r="F77" s="20">
        <v>56</v>
      </c>
      <c r="G77" s="22">
        <f t="shared" si="15"/>
        <v>80</v>
      </c>
      <c r="H77" s="20"/>
      <c r="I77" s="20"/>
      <c r="J77" s="23"/>
      <c r="K77" s="21">
        <f t="shared" si="10"/>
        <v>80</v>
      </c>
      <c r="L77" s="13">
        <f t="shared" si="16"/>
        <v>88.48484848484848</v>
      </c>
      <c r="M77" s="5" t="s">
        <v>100</v>
      </c>
      <c r="N77" s="8">
        <v>42</v>
      </c>
    </row>
    <row r="78" spans="1:14" ht="15.75" customHeight="1">
      <c r="A78" s="3" t="s">
        <v>71</v>
      </c>
      <c r="B78" s="20">
        <v>172</v>
      </c>
      <c r="C78" s="20">
        <v>176</v>
      </c>
      <c r="D78" s="21">
        <f t="shared" si="14"/>
        <v>102.32558139534885</v>
      </c>
      <c r="E78" s="20">
        <v>70</v>
      </c>
      <c r="F78" s="20">
        <v>62</v>
      </c>
      <c r="G78" s="22">
        <f t="shared" si="15"/>
        <v>88.6</v>
      </c>
      <c r="H78" s="20"/>
      <c r="I78" s="20"/>
      <c r="J78" s="23"/>
      <c r="K78" s="21">
        <f t="shared" si="10"/>
        <v>88.6</v>
      </c>
      <c r="L78" s="13">
        <f t="shared" si="16"/>
        <v>95.46279069767442</v>
      </c>
      <c r="M78" s="5" t="s">
        <v>78</v>
      </c>
      <c r="N78" s="8">
        <v>43</v>
      </c>
    </row>
    <row r="79" spans="1:14" ht="15.75" customHeight="1">
      <c r="A79" s="3" t="s">
        <v>72</v>
      </c>
      <c r="B79" s="20">
        <v>179</v>
      </c>
      <c r="C79" s="20">
        <v>168</v>
      </c>
      <c r="D79" s="21">
        <f t="shared" si="14"/>
        <v>93.85474860335195</v>
      </c>
      <c r="E79" s="20">
        <v>70</v>
      </c>
      <c r="F79" s="20">
        <v>63</v>
      </c>
      <c r="G79" s="22">
        <f t="shared" si="15"/>
        <v>90</v>
      </c>
      <c r="H79" s="20"/>
      <c r="I79" s="20"/>
      <c r="J79" s="23"/>
      <c r="K79" s="21">
        <f t="shared" si="10"/>
        <v>90</v>
      </c>
      <c r="L79" s="13">
        <f t="shared" si="16"/>
        <v>91.92737430167597</v>
      </c>
      <c r="M79" s="5" t="s">
        <v>100</v>
      </c>
      <c r="N79" s="8">
        <v>44</v>
      </c>
    </row>
    <row r="80" spans="1:14" ht="15.75" customHeight="1">
      <c r="A80" s="3" t="s">
        <v>73</v>
      </c>
      <c r="B80" s="20">
        <v>186</v>
      </c>
      <c r="C80" s="20">
        <v>180</v>
      </c>
      <c r="D80" s="21">
        <f aca="true" t="shared" si="17" ref="D80:D155">(C80/B80)*100</f>
        <v>96.7741935483871</v>
      </c>
      <c r="E80" s="20">
        <v>70</v>
      </c>
      <c r="F80" s="20">
        <v>58</v>
      </c>
      <c r="G80" s="22">
        <f aca="true" t="shared" si="18" ref="G80:G155">ROUND((F80/E80)*100,1)</f>
        <v>82.9</v>
      </c>
      <c r="H80" s="20"/>
      <c r="I80" s="20"/>
      <c r="J80" s="23"/>
      <c r="K80" s="21">
        <f t="shared" si="10"/>
        <v>82.9</v>
      </c>
      <c r="L80" s="13">
        <f t="shared" si="16"/>
        <v>89.83709677419355</v>
      </c>
      <c r="M80" s="5" t="s">
        <v>100</v>
      </c>
      <c r="N80" s="8">
        <v>45</v>
      </c>
    </row>
    <row r="81" spans="1:14" ht="15.75" customHeight="1">
      <c r="A81" s="3" t="s">
        <v>74</v>
      </c>
      <c r="B81" s="20">
        <v>182</v>
      </c>
      <c r="C81" s="20">
        <v>185</v>
      </c>
      <c r="D81" s="21">
        <f t="shared" si="17"/>
        <v>101.64835164835165</v>
      </c>
      <c r="E81" s="20">
        <v>70</v>
      </c>
      <c r="F81" s="20">
        <v>58</v>
      </c>
      <c r="G81" s="22">
        <f t="shared" si="18"/>
        <v>82.9</v>
      </c>
      <c r="H81" s="20"/>
      <c r="I81" s="20"/>
      <c r="J81" s="23"/>
      <c r="K81" s="21">
        <f t="shared" si="10"/>
        <v>82.9</v>
      </c>
      <c r="L81" s="13">
        <f t="shared" si="16"/>
        <v>92.27417582417583</v>
      </c>
      <c r="M81" s="5" t="s">
        <v>100</v>
      </c>
      <c r="N81" s="8">
        <v>46</v>
      </c>
    </row>
    <row r="82" spans="1:14" ht="15.75" customHeight="1">
      <c r="A82" s="3" t="s">
        <v>75</v>
      </c>
      <c r="B82" s="20">
        <v>214</v>
      </c>
      <c r="C82" s="20">
        <v>206</v>
      </c>
      <c r="D82" s="21">
        <f t="shared" si="17"/>
        <v>96.26168224299066</v>
      </c>
      <c r="E82" s="20">
        <v>70</v>
      </c>
      <c r="F82" s="20">
        <v>54</v>
      </c>
      <c r="G82" s="22">
        <f t="shared" si="18"/>
        <v>77.1</v>
      </c>
      <c r="H82" s="20"/>
      <c r="I82" s="20"/>
      <c r="J82" s="23"/>
      <c r="K82" s="21">
        <f t="shared" si="10"/>
        <v>77.1</v>
      </c>
      <c r="L82" s="13">
        <f t="shared" si="16"/>
        <v>86.68084112149532</v>
      </c>
      <c r="M82" s="5" t="s">
        <v>100</v>
      </c>
      <c r="N82" s="8">
        <v>47</v>
      </c>
    </row>
    <row r="83" spans="1:14" ht="15.75" customHeight="1">
      <c r="A83" s="28" t="s">
        <v>87</v>
      </c>
      <c r="B83" s="20">
        <v>170</v>
      </c>
      <c r="C83" s="25">
        <v>156</v>
      </c>
      <c r="D83" s="29">
        <f aca="true" t="shared" si="19" ref="D83:D92">(C83/B83)*100</f>
        <v>91.76470588235294</v>
      </c>
      <c r="E83" s="20">
        <v>70</v>
      </c>
      <c r="F83" s="25">
        <v>56</v>
      </c>
      <c r="G83" s="22">
        <f aca="true" t="shared" si="20" ref="G83:G92">ROUND((F83/E83)*100,1)</f>
        <v>80</v>
      </c>
      <c r="H83" s="20"/>
      <c r="I83" s="20"/>
      <c r="J83" s="23"/>
      <c r="K83" s="21">
        <f t="shared" si="10"/>
        <v>80</v>
      </c>
      <c r="L83" s="13">
        <f t="shared" si="16"/>
        <v>85.88235294117646</v>
      </c>
      <c r="M83" s="5" t="s">
        <v>100</v>
      </c>
      <c r="N83" s="8">
        <v>48</v>
      </c>
    </row>
    <row r="84" spans="1:14" ht="15.75" customHeight="1">
      <c r="A84" s="3" t="s">
        <v>129</v>
      </c>
      <c r="B84" s="20">
        <v>219</v>
      </c>
      <c r="C84" s="20">
        <v>203</v>
      </c>
      <c r="D84" s="29">
        <f t="shared" si="19"/>
        <v>92.69406392694064</v>
      </c>
      <c r="E84" s="20">
        <v>70</v>
      </c>
      <c r="F84" s="20">
        <v>62</v>
      </c>
      <c r="G84" s="22">
        <f t="shared" si="20"/>
        <v>88.6</v>
      </c>
      <c r="H84" s="20"/>
      <c r="I84" s="20"/>
      <c r="J84" s="23"/>
      <c r="K84" s="21">
        <f t="shared" si="10"/>
        <v>88.6</v>
      </c>
      <c r="L84" s="13">
        <f t="shared" si="16"/>
        <v>90.64703196347031</v>
      </c>
      <c r="M84" s="5" t="s">
        <v>100</v>
      </c>
      <c r="N84" s="8">
        <v>49</v>
      </c>
    </row>
    <row r="85" spans="1:14" ht="15.75" customHeight="1">
      <c r="A85" s="3" t="s">
        <v>130</v>
      </c>
      <c r="B85" s="20">
        <v>100</v>
      </c>
      <c r="C85" s="20">
        <v>95</v>
      </c>
      <c r="D85" s="29">
        <f t="shared" si="19"/>
        <v>95</v>
      </c>
      <c r="E85" s="20">
        <v>70</v>
      </c>
      <c r="F85" s="20">
        <v>59</v>
      </c>
      <c r="G85" s="22">
        <f t="shared" si="20"/>
        <v>84.3</v>
      </c>
      <c r="H85" s="20"/>
      <c r="I85" s="20"/>
      <c r="J85" s="23"/>
      <c r="K85" s="21">
        <f t="shared" si="10"/>
        <v>84.3</v>
      </c>
      <c r="L85" s="13">
        <f t="shared" si="16"/>
        <v>89.65</v>
      </c>
      <c r="M85" s="5" t="s">
        <v>100</v>
      </c>
      <c r="N85" s="8">
        <v>50</v>
      </c>
    </row>
    <row r="86" spans="1:14" ht="15.75" customHeight="1">
      <c r="A86" s="3" t="s">
        <v>22</v>
      </c>
      <c r="B86" s="20">
        <v>162</v>
      </c>
      <c r="C86" s="20">
        <v>154</v>
      </c>
      <c r="D86" s="29">
        <f t="shared" si="19"/>
        <v>95.06172839506173</v>
      </c>
      <c r="E86" s="20">
        <v>70</v>
      </c>
      <c r="F86" s="30">
        <v>67</v>
      </c>
      <c r="G86" s="22">
        <f t="shared" si="20"/>
        <v>95.7</v>
      </c>
      <c r="H86" s="20"/>
      <c r="I86" s="30"/>
      <c r="J86" s="23"/>
      <c r="K86" s="21">
        <f t="shared" si="10"/>
        <v>95.7</v>
      </c>
      <c r="L86" s="13">
        <f t="shared" si="16"/>
        <v>95.38086419753087</v>
      </c>
      <c r="M86" s="5" t="s">
        <v>78</v>
      </c>
      <c r="N86" s="8">
        <v>51</v>
      </c>
    </row>
    <row r="87" spans="1:14" ht="15.75" customHeight="1">
      <c r="A87" s="3" t="s">
        <v>24</v>
      </c>
      <c r="B87" s="20">
        <v>290</v>
      </c>
      <c r="C87" s="20">
        <v>290</v>
      </c>
      <c r="D87" s="29">
        <f t="shared" si="19"/>
        <v>100</v>
      </c>
      <c r="E87" s="20">
        <v>70</v>
      </c>
      <c r="F87" s="30">
        <v>57</v>
      </c>
      <c r="G87" s="22">
        <f t="shared" si="20"/>
        <v>81.4</v>
      </c>
      <c r="H87" s="20"/>
      <c r="I87" s="30"/>
      <c r="J87" s="23"/>
      <c r="K87" s="21">
        <f t="shared" si="10"/>
        <v>81.4</v>
      </c>
      <c r="L87" s="13">
        <f t="shared" si="16"/>
        <v>90.7</v>
      </c>
      <c r="M87" s="5" t="s">
        <v>100</v>
      </c>
      <c r="N87" s="8">
        <v>52</v>
      </c>
    </row>
    <row r="88" spans="1:14" ht="15.75" customHeight="1">
      <c r="A88" s="3" t="s">
        <v>26</v>
      </c>
      <c r="B88" s="20">
        <v>151</v>
      </c>
      <c r="C88" s="20">
        <v>157</v>
      </c>
      <c r="D88" s="29">
        <f t="shared" si="19"/>
        <v>103.97350993377484</v>
      </c>
      <c r="E88" s="20">
        <v>70</v>
      </c>
      <c r="F88" s="30">
        <v>60</v>
      </c>
      <c r="G88" s="22">
        <f t="shared" si="20"/>
        <v>85.7</v>
      </c>
      <c r="H88" s="20"/>
      <c r="I88" s="30"/>
      <c r="J88" s="23"/>
      <c r="K88" s="21">
        <f t="shared" si="10"/>
        <v>85.7</v>
      </c>
      <c r="L88" s="13">
        <f t="shared" si="16"/>
        <v>94.83675496688741</v>
      </c>
      <c r="M88" s="5" t="s">
        <v>100</v>
      </c>
      <c r="N88" s="8">
        <v>53</v>
      </c>
    </row>
    <row r="89" spans="1:14" ht="15.75" customHeight="1">
      <c r="A89" s="3" t="s">
        <v>27</v>
      </c>
      <c r="B89" s="20">
        <v>133</v>
      </c>
      <c r="C89" s="20">
        <v>125</v>
      </c>
      <c r="D89" s="29">
        <f t="shared" si="19"/>
        <v>93.98496240601504</v>
      </c>
      <c r="E89" s="20">
        <v>70</v>
      </c>
      <c r="F89" s="30">
        <v>59</v>
      </c>
      <c r="G89" s="22">
        <f t="shared" si="20"/>
        <v>84.3</v>
      </c>
      <c r="H89" s="20"/>
      <c r="I89" s="30"/>
      <c r="J89" s="23"/>
      <c r="K89" s="21">
        <f t="shared" si="10"/>
        <v>84.3</v>
      </c>
      <c r="L89" s="13">
        <f t="shared" si="16"/>
        <v>89.14248120300752</v>
      </c>
      <c r="M89" s="5" t="s">
        <v>100</v>
      </c>
      <c r="N89" s="8">
        <v>54</v>
      </c>
    </row>
    <row r="90" spans="1:14" ht="15.75" customHeight="1">
      <c r="A90" s="3" t="s">
        <v>28</v>
      </c>
      <c r="B90" s="20">
        <v>105</v>
      </c>
      <c r="C90" s="20">
        <v>105</v>
      </c>
      <c r="D90" s="29">
        <f t="shared" si="19"/>
        <v>100</v>
      </c>
      <c r="E90" s="20">
        <v>70</v>
      </c>
      <c r="F90" s="30">
        <v>59</v>
      </c>
      <c r="G90" s="22">
        <f t="shared" si="20"/>
        <v>84.3</v>
      </c>
      <c r="H90" s="20"/>
      <c r="I90" s="30"/>
      <c r="J90" s="23"/>
      <c r="K90" s="21">
        <f t="shared" si="10"/>
        <v>84.3</v>
      </c>
      <c r="L90" s="13">
        <f t="shared" si="16"/>
        <v>92.15</v>
      </c>
      <c r="M90" s="5" t="s">
        <v>100</v>
      </c>
      <c r="N90" s="8">
        <v>55</v>
      </c>
    </row>
    <row r="91" spans="1:14" ht="15.75" customHeight="1">
      <c r="A91" s="3" t="s">
        <v>31</v>
      </c>
      <c r="B91" s="20">
        <v>353</v>
      </c>
      <c r="C91" s="25">
        <v>363</v>
      </c>
      <c r="D91" s="29">
        <f t="shared" si="19"/>
        <v>102.8328611898017</v>
      </c>
      <c r="E91" s="20">
        <v>70</v>
      </c>
      <c r="F91" s="30">
        <v>57</v>
      </c>
      <c r="G91" s="22">
        <f t="shared" si="20"/>
        <v>81.4</v>
      </c>
      <c r="H91" s="20"/>
      <c r="I91" s="30"/>
      <c r="J91" s="23"/>
      <c r="K91" s="21">
        <f t="shared" si="10"/>
        <v>81.4</v>
      </c>
      <c r="L91" s="13">
        <f t="shared" si="16"/>
        <v>92.11643059490086</v>
      </c>
      <c r="M91" s="5" t="s">
        <v>100</v>
      </c>
      <c r="N91" s="8">
        <v>56</v>
      </c>
    </row>
    <row r="92" spans="1:14" ht="15.75" customHeight="1">
      <c r="A92" s="3" t="s">
        <v>151</v>
      </c>
      <c r="B92" s="20">
        <v>332</v>
      </c>
      <c r="C92" s="25">
        <v>332</v>
      </c>
      <c r="D92" s="29">
        <f t="shared" si="19"/>
        <v>100</v>
      </c>
      <c r="E92" s="20">
        <v>70</v>
      </c>
      <c r="F92" s="30">
        <v>54</v>
      </c>
      <c r="G92" s="22">
        <f t="shared" si="20"/>
        <v>77.1</v>
      </c>
      <c r="H92" s="20"/>
      <c r="I92" s="30"/>
      <c r="J92" s="23"/>
      <c r="K92" s="21">
        <f t="shared" si="10"/>
        <v>77.1</v>
      </c>
      <c r="L92" s="13">
        <f t="shared" si="16"/>
        <v>88.55</v>
      </c>
      <c r="M92" s="5" t="s">
        <v>100</v>
      </c>
      <c r="N92" s="8">
        <v>57</v>
      </c>
    </row>
    <row r="93" spans="1:14" ht="15.75" customHeight="1">
      <c r="A93" s="32" t="s">
        <v>101</v>
      </c>
      <c r="B93" s="14">
        <v>216</v>
      </c>
      <c r="C93" s="25">
        <v>204</v>
      </c>
      <c r="D93" s="29">
        <f t="shared" si="17"/>
        <v>94.44444444444444</v>
      </c>
      <c r="E93" s="20">
        <v>70</v>
      </c>
      <c r="F93" s="25">
        <v>61</v>
      </c>
      <c r="G93" s="22">
        <f t="shared" si="18"/>
        <v>87.1</v>
      </c>
      <c r="H93" s="20"/>
      <c r="I93" s="25"/>
      <c r="J93" s="23"/>
      <c r="K93" s="21">
        <f t="shared" si="10"/>
        <v>87.1</v>
      </c>
      <c r="L93" s="13">
        <f t="shared" si="16"/>
        <v>90.77222222222221</v>
      </c>
      <c r="M93" s="5" t="s">
        <v>100</v>
      </c>
      <c r="N93" s="8">
        <v>58</v>
      </c>
    </row>
    <row r="94" spans="1:14" ht="15.75" customHeight="1">
      <c r="A94" s="32" t="s">
        <v>102</v>
      </c>
      <c r="B94" s="14">
        <v>175</v>
      </c>
      <c r="C94" s="25">
        <v>219</v>
      </c>
      <c r="D94" s="29">
        <f t="shared" si="17"/>
        <v>125.14285714285714</v>
      </c>
      <c r="E94" s="20">
        <v>70</v>
      </c>
      <c r="F94" s="25">
        <v>53</v>
      </c>
      <c r="G94" s="22">
        <f t="shared" si="18"/>
        <v>75.7</v>
      </c>
      <c r="H94" s="20"/>
      <c r="I94" s="25"/>
      <c r="J94" s="23"/>
      <c r="K94" s="21">
        <f t="shared" si="10"/>
        <v>75.7</v>
      </c>
      <c r="L94" s="13">
        <f t="shared" si="16"/>
        <v>100.42142857142858</v>
      </c>
      <c r="M94" s="5" t="s">
        <v>79</v>
      </c>
      <c r="N94" s="8">
        <v>59</v>
      </c>
    </row>
    <row r="95" spans="1:14" ht="15.75" customHeight="1">
      <c r="A95" s="32" t="s">
        <v>103</v>
      </c>
      <c r="B95" s="14">
        <v>166</v>
      </c>
      <c r="C95" s="25">
        <v>163</v>
      </c>
      <c r="D95" s="29">
        <f t="shared" si="17"/>
        <v>98.19277108433735</v>
      </c>
      <c r="E95" s="20">
        <v>70</v>
      </c>
      <c r="F95" s="25">
        <v>64</v>
      </c>
      <c r="G95" s="22">
        <f t="shared" si="18"/>
        <v>91.4</v>
      </c>
      <c r="H95" s="20"/>
      <c r="I95" s="25"/>
      <c r="J95" s="23"/>
      <c r="K95" s="21">
        <f t="shared" si="10"/>
        <v>91.4</v>
      </c>
      <c r="L95" s="13">
        <f t="shared" si="16"/>
        <v>94.79638554216868</v>
      </c>
      <c r="M95" s="5" t="s">
        <v>100</v>
      </c>
      <c r="N95" s="8">
        <v>60</v>
      </c>
    </row>
    <row r="96" spans="1:14" ht="15.75" customHeight="1">
      <c r="A96" s="32" t="s">
        <v>104</v>
      </c>
      <c r="B96" s="14">
        <v>162</v>
      </c>
      <c r="C96" s="25">
        <v>140</v>
      </c>
      <c r="D96" s="29">
        <f t="shared" si="17"/>
        <v>86.41975308641975</v>
      </c>
      <c r="E96" s="20">
        <v>70</v>
      </c>
      <c r="F96" s="25">
        <v>56</v>
      </c>
      <c r="G96" s="22">
        <f t="shared" si="18"/>
        <v>80</v>
      </c>
      <c r="H96" s="20"/>
      <c r="I96" s="25"/>
      <c r="J96" s="23"/>
      <c r="K96" s="21">
        <f t="shared" si="10"/>
        <v>80</v>
      </c>
      <c r="L96" s="13">
        <f t="shared" si="16"/>
        <v>83.20987654320987</v>
      </c>
      <c r="M96" s="5" t="s">
        <v>100</v>
      </c>
      <c r="N96" s="8">
        <v>61</v>
      </c>
    </row>
    <row r="97" spans="1:14" ht="15.75" customHeight="1">
      <c r="A97" s="33" t="s">
        <v>80</v>
      </c>
      <c r="B97" s="14">
        <v>135</v>
      </c>
      <c r="C97" s="25">
        <v>134</v>
      </c>
      <c r="D97" s="29">
        <f t="shared" si="17"/>
        <v>99.25925925925925</v>
      </c>
      <c r="E97" s="20">
        <v>70</v>
      </c>
      <c r="F97" s="25">
        <v>55</v>
      </c>
      <c r="G97" s="22">
        <f t="shared" si="18"/>
        <v>78.6</v>
      </c>
      <c r="H97" s="20"/>
      <c r="I97" s="25"/>
      <c r="J97" s="23"/>
      <c r="K97" s="21">
        <f t="shared" si="10"/>
        <v>78.6</v>
      </c>
      <c r="L97" s="13">
        <f t="shared" si="16"/>
        <v>88.92962962962963</v>
      </c>
      <c r="M97" s="5" t="s">
        <v>100</v>
      </c>
      <c r="N97" s="8">
        <v>62</v>
      </c>
    </row>
    <row r="98" spans="1:14" ht="15.75" customHeight="1">
      <c r="A98" s="32" t="s">
        <v>105</v>
      </c>
      <c r="B98" s="14">
        <v>217</v>
      </c>
      <c r="C98" s="25">
        <v>214</v>
      </c>
      <c r="D98" s="29">
        <f t="shared" si="17"/>
        <v>98.61751152073732</v>
      </c>
      <c r="E98" s="20">
        <v>70</v>
      </c>
      <c r="F98" s="25">
        <v>57</v>
      </c>
      <c r="G98" s="22">
        <f t="shared" si="18"/>
        <v>81.4</v>
      </c>
      <c r="H98" s="20"/>
      <c r="I98" s="25"/>
      <c r="J98" s="23"/>
      <c r="K98" s="21">
        <f t="shared" si="10"/>
        <v>81.4</v>
      </c>
      <c r="L98" s="13">
        <f t="shared" si="16"/>
        <v>90.00875576036867</v>
      </c>
      <c r="M98" s="5" t="s">
        <v>100</v>
      </c>
      <c r="N98" s="8">
        <v>63</v>
      </c>
    </row>
    <row r="99" spans="1:14" ht="15.75" customHeight="1">
      <c r="A99" s="32" t="s">
        <v>107</v>
      </c>
      <c r="B99" s="14">
        <v>24</v>
      </c>
      <c r="C99" s="25">
        <v>33</v>
      </c>
      <c r="D99" s="29">
        <f t="shared" si="17"/>
        <v>137.5</v>
      </c>
      <c r="E99" s="20">
        <v>70</v>
      </c>
      <c r="F99" s="25">
        <v>54</v>
      </c>
      <c r="G99" s="22">
        <f t="shared" si="18"/>
        <v>77.1</v>
      </c>
      <c r="H99" s="20"/>
      <c r="I99" s="25"/>
      <c r="J99" s="23"/>
      <c r="K99" s="21">
        <f aca="true" t="shared" si="21" ref="K99:K162">G99</f>
        <v>77.1</v>
      </c>
      <c r="L99" s="13">
        <f t="shared" si="16"/>
        <v>107.3</v>
      </c>
      <c r="M99" s="5" t="s">
        <v>79</v>
      </c>
      <c r="N99" s="8">
        <v>64</v>
      </c>
    </row>
    <row r="100" spans="1:14" ht="15.75" customHeight="1">
      <c r="A100" s="32" t="s">
        <v>108</v>
      </c>
      <c r="B100" s="14">
        <v>186</v>
      </c>
      <c r="C100" s="25">
        <v>179</v>
      </c>
      <c r="D100" s="29">
        <f t="shared" si="17"/>
        <v>96.23655913978494</v>
      </c>
      <c r="E100" s="20">
        <v>70</v>
      </c>
      <c r="F100" s="25">
        <v>63</v>
      </c>
      <c r="G100" s="22">
        <f t="shared" si="18"/>
        <v>90</v>
      </c>
      <c r="H100" s="20"/>
      <c r="I100" s="25"/>
      <c r="J100" s="23"/>
      <c r="K100" s="21">
        <f t="shared" si="21"/>
        <v>90</v>
      </c>
      <c r="L100" s="13">
        <f t="shared" si="16"/>
        <v>93.11827956989248</v>
      </c>
      <c r="M100" s="5" t="s">
        <v>100</v>
      </c>
      <c r="N100" s="8">
        <v>65</v>
      </c>
    </row>
    <row r="101" spans="1:14" ht="15.75" customHeight="1">
      <c r="A101" s="32" t="s">
        <v>96</v>
      </c>
      <c r="B101" s="14">
        <v>177</v>
      </c>
      <c r="C101" s="25">
        <v>174</v>
      </c>
      <c r="D101" s="29">
        <f t="shared" si="17"/>
        <v>98.30508474576271</v>
      </c>
      <c r="E101" s="20">
        <v>70</v>
      </c>
      <c r="F101" s="25">
        <v>52</v>
      </c>
      <c r="G101" s="22">
        <f t="shared" si="18"/>
        <v>74.3</v>
      </c>
      <c r="H101" s="20"/>
      <c r="I101" s="25"/>
      <c r="J101" s="23"/>
      <c r="K101" s="21">
        <f t="shared" si="21"/>
        <v>74.3</v>
      </c>
      <c r="L101" s="13">
        <f t="shared" si="16"/>
        <v>86.30254237288136</v>
      </c>
      <c r="M101" s="5" t="s">
        <v>100</v>
      </c>
      <c r="N101" s="8">
        <v>66</v>
      </c>
    </row>
    <row r="102" spans="1:14" ht="15.75" customHeight="1">
      <c r="A102" s="32" t="s">
        <v>109</v>
      </c>
      <c r="B102" s="14">
        <v>175</v>
      </c>
      <c r="C102" s="25">
        <v>165</v>
      </c>
      <c r="D102" s="29">
        <f t="shared" si="17"/>
        <v>94.28571428571428</v>
      </c>
      <c r="E102" s="20">
        <v>70</v>
      </c>
      <c r="F102" s="25">
        <v>57</v>
      </c>
      <c r="G102" s="22">
        <f t="shared" si="18"/>
        <v>81.4</v>
      </c>
      <c r="H102" s="20"/>
      <c r="I102" s="25"/>
      <c r="J102" s="23"/>
      <c r="K102" s="21">
        <f t="shared" si="21"/>
        <v>81.4</v>
      </c>
      <c r="L102" s="13">
        <f t="shared" si="16"/>
        <v>87.84285714285714</v>
      </c>
      <c r="M102" s="5" t="s">
        <v>100</v>
      </c>
      <c r="N102" s="8">
        <v>67</v>
      </c>
    </row>
    <row r="103" spans="1:14" ht="15.75" customHeight="1">
      <c r="A103" s="32" t="s">
        <v>110</v>
      </c>
      <c r="B103" s="14">
        <v>340</v>
      </c>
      <c r="C103" s="25">
        <v>306</v>
      </c>
      <c r="D103" s="29">
        <f t="shared" si="17"/>
        <v>90</v>
      </c>
      <c r="E103" s="20">
        <v>70</v>
      </c>
      <c r="F103" s="25">
        <v>65</v>
      </c>
      <c r="G103" s="22">
        <f t="shared" si="18"/>
        <v>92.9</v>
      </c>
      <c r="H103" s="20"/>
      <c r="I103" s="25"/>
      <c r="J103" s="23"/>
      <c r="K103" s="21">
        <f t="shared" si="21"/>
        <v>92.9</v>
      </c>
      <c r="L103" s="13">
        <f t="shared" si="16"/>
        <v>91.45</v>
      </c>
      <c r="M103" s="5" t="s">
        <v>100</v>
      </c>
      <c r="N103" s="8">
        <v>68</v>
      </c>
    </row>
    <row r="104" spans="1:14" ht="15.75" customHeight="1">
      <c r="A104" s="32" t="s">
        <v>111</v>
      </c>
      <c r="B104" s="14">
        <v>160</v>
      </c>
      <c r="C104" s="25">
        <v>163</v>
      </c>
      <c r="D104" s="29">
        <f t="shared" si="17"/>
        <v>101.875</v>
      </c>
      <c r="E104" s="20">
        <v>70</v>
      </c>
      <c r="F104" s="25">
        <v>58</v>
      </c>
      <c r="G104" s="22">
        <f t="shared" si="18"/>
        <v>82.9</v>
      </c>
      <c r="H104" s="20"/>
      <c r="I104" s="25"/>
      <c r="J104" s="23"/>
      <c r="K104" s="21">
        <f t="shared" si="21"/>
        <v>82.9</v>
      </c>
      <c r="L104" s="13">
        <f t="shared" si="16"/>
        <v>92.3875</v>
      </c>
      <c r="M104" s="5" t="s">
        <v>100</v>
      </c>
      <c r="N104" s="8">
        <v>69</v>
      </c>
    </row>
    <row r="105" spans="1:14" ht="15.75" customHeight="1">
      <c r="A105" s="32" t="s">
        <v>112</v>
      </c>
      <c r="B105" s="14">
        <v>164</v>
      </c>
      <c r="C105" s="25">
        <v>160</v>
      </c>
      <c r="D105" s="29">
        <f t="shared" si="17"/>
        <v>97.5609756097561</v>
      </c>
      <c r="E105" s="20">
        <v>70</v>
      </c>
      <c r="F105" s="25">
        <v>62</v>
      </c>
      <c r="G105" s="22">
        <f t="shared" si="18"/>
        <v>88.6</v>
      </c>
      <c r="H105" s="20"/>
      <c r="I105" s="25"/>
      <c r="J105" s="23"/>
      <c r="K105" s="21">
        <f t="shared" si="21"/>
        <v>88.6</v>
      </c>
      <c r="L105" s="13">
        <f t="shared" si="16"/>
        <v>93.08048780487805</v>
      </c>
      <c r="M105" s="5" t="s">
        <v>100</v>
      </c>
      <c r="N105" s="8">
        <v>70</v>
      </c>
    </row>
    <row r="106" spans="1:14" ht="15.75" customHeight="1">
      <c r="A106" s="32" t="s">
        <v>113</v>
      </c>
      <c r="B106" s="14">
        <v>370</v>
      </c>
      <c r="C106" s="25">
        <v>312</v>
      </c>
      <c r="D106" s="29">
        <f>(C106/B106)*100</f>
        <v>84.32432432432432</v>
      </c>
      <c r="E106" s="20">
        <v>70</v>
      </c>
      <c r="F106" s="25">
        <v>60</v>
      </c>
      <c r="G106" s="22">
        <f t="shared" si="18"/>
        <v>85.7</v>
      </c>
      <c r="H106" s="20"/>
      <c r="I106" s="25"/>
      <c r="J106" s="23"/>
      <c r="K106" s="21">
        <f t="shared" si="21"/>
        <v>85.7</v>
      </c>
      <c r="L106" s="13">
        <f t="shared" si="16"/>
        <v>85.01216216216216</v>
      </c>
      <c r="M106" s="5" t="s">
        <v>100</v>
      </c>
      <c r="N106" s="8">
        <v>71</v>
      </c>
    </row>
    <row r="107" spans="1:14" ht="15.75" customHeight="1">
      <c r="A107" s="32" t="s">
        <v>114</v>
      </c>
      <c r="B107" s="14">
        <v>266</v>
      </c>
      <c r="C107" s="25">
        <v>259</v>
      </c>
      <c r="D107" s="29">
        <f t="shared" si="17"/>
        <v>97.36842105263158</v>
      </c>
      <c r="E107" s="20">
        <v>70</v>
      </c>
      <c r="F107" s="25">
        <v>56</v>
      </c>
      <c r="G107" s="22">
        <f t="shared" si="18"/>
        <v>80</v>
      </c>
      <c r="H107" s="20"/>
      <c r="I107" s="25"/>
      <c r="J107" s="23"/>
      <c r="K107" s="21">
        <f t="shared" si="21"/>
        <v>80</v>
      </c>
      <c r="L107" s="13">
        <f t="shared" si="16"/>
        <v>88.68421052631578</v>
      </c>
      <c r="M107" s="5" t="s">
        <v>100</v>
      </c>
      <c r="N107" s="8">
        <v>72</v>
      </c>
    </row>
    <row r="108" spans="1:14" ht="15.75" customHeight="1">
      <c r="A108" s="32" t="s">
        <v>115</v>
      </c>
      <c r="B108" s="14">
        <v>204</v>
      </c>
      <c r="C108" s="25">
        <v>199</v>
      </c>
      <c r="D108" s="29">
        <f t="shared" si="17"/>
        <v>97.54901960784314</v>
      </c>
      <c r="E108" s="20">
        <v>70</v>
      </c>
      <c r="F108" s="25">
        <v>61</v>
      </c>
      <c r="G108" s="22">
        <f>ROUND((F108/E108)*100,1)</f>
        <v>87.1</v>
      </c>
      <c r="H108" s="20"/>
      <c r="I108" s="25"/>
      <c r="J108" s="23"/>
      <c r="K108" s="21">
        <f t="shared" si="21"/>
        <v>87.1</v>
      </c>
      <c r="L108" s="13">
        <f t="shared" si="16"/>
        <v>92.32450980392156</v>
      </c>
      <c r="M108" s="5" t="s">
        <v>100</v>
      </c>
      <c r="N108" s="8">
        <v>73</v>
      </c>
    </row>
    <row r="109" spans="1:14" s="9" customFormat="1" ht="15.75" customHeight="1">
      <c r="A109" s="55" t="s">
        <v>81</v>
      </c>
      <c r="B109" s="53">
        <v>110</v>
      </c>
      <c r="C109" s="34">
        <v>104</v>
      </c>
      <c r="D109" s="59">
        <f t="shared" si="17"/>
        <v>94.54545454545455</v>
      </c>
      <c r="E109" s="30">
        <v>70</v>
      </c>
      <c r="F109" s="34">
        <v>61</v>
      </c>
      <c r="G109" s="31">
        <f t="shared" si="18"/>
        <v>87.1</v>
      </c>
      <c r="H109" s="30"/>
      <c r="I109" s="34"/>
      <c r="J109" s="43"/>
      <c r="K109" s="43">
        <f t="shared" si="21"/>
        <v>87.1</v>
      </c>
      <c r="L109" s="15">
        <f>(D109+K109)/2</f>
        <v>90.82272727272726</v>
      </c>
      <c r="M109" s="60" t="s">
        <v>100</v>
      </c>
      <c r="N109" s="9">
        <v>74</v>
      </c>
    </row>
    <row r="110" spans="1:14" s="9" customFormat="1" ht="15.75" customHeight="1">
      <c r="A110" s="55" t="s">
        <v>82</v>
      </c>
      <c r="B110" s="53">
        <v>330</v>
      </c>
      <c r="C110" s="61">
        <v>329</v>
      </c>
      <c r="D110" s="59">
        <f t="shared" si="17"/>
        <v>99.69696969696969</v>
      </c>
      <c r="E110" s="30">
        <v>70</v>
      </c>
      <c r="F110" s="61">
        <v>66</v>
      </c>
      <c r="G110" s="31">
        <f t="shared" si="18"/>
        <v>94.3</v>
      </c>
      <c r="H110" s="30"/>
      <c r="I110" s="61"/>
      <c r="J110" s="43"/>
      <c r="K110" s="43">
        <f t="shared" si="21"/>
        <v>94.3</v>
      </c>
      <c r="L110" s="15">
        <f>(D110+K110)/2</f>
        <v>96.99848484848485</v>
      </c>
      <c r="M110" s="60" t="s">
        <v>78</v>
      </c>
      <c r="N110" s="9">
        <v>75</v>
      </c>
    </row>
    <row r="111" spans="1:14" s="9" customFormat="1" ht="15.75" customHeight="1">
      <c r="A111" s="55" t="s">
        <v>133</v>
      </c>
      <c r="B111" s="53">
        <v>440</v>
      </c>
      <c r="C111" s="61">
        <v>456</v>
      </c>
      <c r="D111" s="59">
        <f t="shared" si="17"/>
        <v>103.63636363636364</v>
      </c>
      <c r="E111" s="30">
        <v>70</v>
      </c>
      <c r="F111" s="61">
        <v>61</v>
      </c>
      <c r="G111" s="31">
        <f t="shared" si="18"/>
        <v>87.1</v>
      </c>
      <c r="H111" s="30"/>
      <c r="I111" s="61"/>
      <c r="J111" s="43"/>
      <c r="K111" s="43">
        <f t="shared" si="21"/>
        <v>87.1</v>
      </c>
      <c r="L111" s="15">
        <f aca="true" t="shared" si="22" ref="L111:L155">(D111+K111)/2</f>
        <v>95.36818181818182</v>
      </c>
      <c r="M111" s="60" t="s">
        <v>78</v>
      </c>
      <c r="N111" s="9">
        <v>76</v>
      </c>
    </row>
    <row r="112" spans="1:14" s="9" customFormat="1" ht="15.75" customHeight="1">
      <c r="A112" s="55" t="s">
        <v>83</v>
      </c>
      <c r="B112" s="53">
        <v>335</v>
      </c>
      <c r="C112" s="61">
        <v>360</v>
      </c>
      <c r="D112" s="59">
        <f t="shared" si="17"/>
        <v>107.46268656716418</v>
      </c>
      <c r="E112" s="30">
        <v>70</v>
      </c>
      <c r="F112" s="61">
        <v>64</v>
      </c>
      <c r="G112" s="31">
        <f t="shared" si="18"/>
        <v>91.4</v>
      </c>
      <c r="H112" s="30"/>
      <c r="I112" s="61"/>
      <c r="J112" s="43"/>
      <c r="K112" s="43">
        <f t="shared" si="21"/>
        <v>91.4</v>
      </c>
      <c r="L112" s="15">
        <f t="shared" si="22"/>
        <v>99.4313432835821</v>
      </c>
      <c r="M112" s="60" t="s">
        <v>78</v>
      </c>
      <c r="N112" s="9">
        <v>77</v>
      </c>
    </row>
    <row r="113" spans="1:14" s="9" customFormat="1" ht="15.75" customHeight="1">
      <c r="A113" s="55" t="s">
        <v>84</v>
      </c>
      <c r="B113" s="53">
        <v>334</v>
      </c>
      <c r="C113" s="34">
        <v>324</v>
      </c>
      <c r="D113" s="59">
        <f t="shared" si="17"/>
        <v>97.0059880239521</v>
      </c>
      <c r="E113" s="30">
        <v>70</v>
      </c>
      <c r="F113" s="34">
        <v>64</v>
      </c>
      <c r="G113" s="31">
        <f t="shared" si="18"/>
        <v>91.4</v>
      </c>
      <c r="H113" s="30"/>
      <c r="I113" s="34"/>
      <c r="J113" s="43"/>
      <c r="K113" s="43">
        <f t="shared" si="21"/>
        <v>91.4</v>
      </c>
      <c r="L113" s="15">
        <f t="shared" si="22"/>
        <v>94.20299401197605</v>
      </c>
      <c r="M113" s="60" t="s">
        <v>100</v>
      </c>
      <c r="N113" s="9">
        <v>78</v>
      </c>
    </row>
    <row r="114" spans="1:14" s="9" customFormat="1" ht="15.75" customHeight="1">
      <c r="A114" s="55" t="s">
        <v>134</v>
      </c>
      <c r="B114" s="53">
        <v>168</v>
      </c>
      <c r="C114" s="34">
        <v>163</v>
      </c>
      <c r="D114" s="59">
        <f t="shared" si="17"/>
        <v>97.02380952380952</v>
      </c>
      <c r="E114" s="30">
        <v>70</v>
      </c>
      <c r="F114" s="34">
        <v>61</v>
      </c>
      <c r="G114" s="31">
        <f t="shared" si="18"/>
        <v>87.1</v>
      </c>
      <c r="H114" s="30"/>
      <c r="I114" s="34"/>
      <c r="J114" s="43"/>
      <c r="K114" s="43">
        <f t="shared" si="21"/>
        <v>87.1</v>
      </c>
      <c r="L114" s="15">
        <f t="shared" si="22"/>
        <v>92.06190476190476</v>
      </c>
      <c r="M114" s="60" t="s">
        <v>100</v>
      </c>
      <c r="N114" s="9">
        <v>79</v>
      </c>
    </row>
    <row r="115" spans="1:14" s="9" customFormat="1" ht="15.75" customHeight="1">
      <c r="A115" s="55" t="s">
        <v>135</v>
      </c>
      <c r="B115" s="53">
        <v>146</v>
      </c>
      <c r="C115" s="34">
        <v>148</v>
      </c>
      <c r="D115" s="59">
        <f t="shared" si="17"/>
        <v>101.36986301369863</v>
      </c>
      <c r="E115" s="30">
        <v>70</v>
      </c>
      <c r="F115" s="34">
        <v>62</v>
      </c>
      <c r="G115" s="31">
        <f t="shared" si="18"/>
        <v>88.6</v>
      </c>
      <c r="H115" s="30"/>
      <c r="I115" s="34"/>
      <c r="J115" s="43"/>
      <c r="K115" s="43">
        <f t="shared" si="21"/>
        <v>88.6</v>
      </c>
      <c r="L115" s="62">
        <f t="shared" si="22"/>
        <v>94.9849315068493</v>
      </c>
      <c r="M115" s="60" t="s">
        <v>78</v>
      </c>
      <c r="N115" s="9">
        <v>80</v>
      </c>
    </row>
    <row r="116" spans="1:14" s="9" customFormat="1" ht="15.75" customHeight="1">
      <c r="A116" s="55" t="s">
        <v>116</v>
      </c>
      <c r="B116" s="53">
        <v>294</v>
      </c>
      <c r="C116" s="34">
        <v>292</v>
      </c>
      <c r="D116" s="59">
        <f t="shared" si="17"/>
        <v>99.31972789115646</v>
      </c>
      <c r="E116" s="30">
        <v>70</v>
      </c>
      <c r="F116" s="34">
        <v>63</v>
      </c>
      <c r="G116" s="31">
        <f t="shared" si="18"/>
        <v>90</v>
      </c>
      <c r="H116" s="30"/>
      <c r="I116" s="34"/>
      <c r="J116" s="43"/>
      <c r="K116" s="43">
        <f t="shared" si="21"/>
        <v>90</v>
      </c>
      <c r="L116" s="62">
        <f t="shared" si="22"/>
        <v>94.65986394557822</v>
      </c>
      <c r="M116" s="60" t="s">
        <v>78</v>
      </c>
      <c r="N116" s="9">
        <v>81</v>
      </c>
    </row>
    <row r="117" spans="1:14" s="9" customFormat="1" ht="15.75" customHeight="1">
      <c r="A117" s="55" t="s">
        <v>86</v>
      </c>
      <c r="B117" s="53">
        <v>330</v>
      </c>
      <c r="C117" s="34">
        <v>346</v>
      </c>
      <c r="D117" s="59">
        <f t="shared" si="17"/>
        <v>104.84848484848486</v>
      </c>
      <c r="E117" s="30">
        <v>70</v>
      </c>
      <c r="F117" s="34">
        <v>66</v>
      </c>
      <c r="G117" s="31">
        <f t="shared" si="18"/>
        <v>94.3</v>
      </c>
      <c r="H117" s="30"/>
      <c r="I117" s="34"/>
      <c r="J117" s="43"/>
      <c r="K117" s="43">
        <f t="shared" si="21"/>
        <v>94.3</v>
      </c>
      <c r="L117" s="15">
        <f t="shared" si="22"/>
        <v>99.57424242424243</v>
      </c>
      <c r="M117" s="60" t="s">
        <v>78</v>
      </c>
      <c r="N117" s="9">
        <v>82</v>
      </c>
    </row>
    <row r="118" spans="1:14" s="9" customFormat="1" ht="15.75" customHeight="1">
      <c r="A118" s="55" t="s">
        <v>97</v>
      </c>
      <c r="B118" s="53">
        <v>130</v>
      </c>
      <c r="C118" s="34">
        <v>140</v>
      </c>
      <c r="D118" s="59">
        <f t="shared" si="17"/>
        <v>107.6923076923077</v>
      </c>
      <c r="E118" s="30">
        <v>70</v>
      </c>
      <c r="F118" s="34">
        <v>60</v>
      </c>
      <c r="G118" s="31">
        <f t="shared" si="18"/>
        <v>85.7</v>
      </c>
      <c r="H118" s="30"/>
      <c r="I118" s="34"/>
      <c r="J118" s="43"/>
      <c r="K118" s="43">
        <f t="shared" si="21"/>
        <v>85.7</v>
      </c>
      <c r="L118" s="15">
        <f t="shared" si="22"/>
        <v>96.69615384615385</v>
      </c>
      <c r="M118" s="60" t="s">
        <v>78</v>
      </c>
      <c r="N118" s="9">
        <v>83</v>
      </c>
    </row>
    <row r="119" spans="1:14" s="9" customFormat="1" ht="15.75" customHeight="1">
      <c r="A119" s="55" t="s">
        <v>136</v>
      </c>
      <c r="B119" s="53">
        <v>374</v>
      </c>
      <c r="C119" s="34">
        <v>378</v>
      </c>
      <c r="D119" s="59">
        <f t="shared" si="17"/>
        <v>101.06951871657755</v>
      </c>
      <c r="E119" s="30">
        <v>70</v>
      </c>
      <c r="F119" s="34">
        <v>64</v>
      </c>
      <c r="G119" s="31">
        <f t="shared" si="18"/>
        <v>91.4</v>
      </c>
      <c r="H119" s="30"/>
      <c r="I119" s="34"/>
      <c r="J119" s="43"/>
      <c r="K119" s="43">
        <f t="shared" si="21"/>
        <v>91.4</v>
      </c>
      <c r="L119" s="15">
        <f t="shared" si="22"/>
        <v>96.23475935828878</v>
      </c>
      <c r="M119" s="60" t="s">
        <v>78</v>
      </c>
      <c r="N119" s="9">
        <v>84</v>
      </c>
    </row>
    <row r="120" spans="1:14" s="9" customFormat="1" ht="15.75" customHeight="1">
      <c r="A120" s="55" t="s">
        <v>137</v>
      </c>
      <c r="B120" s="53">
        <v>208</v>
      </c>
      <c r="C120" s="34">
        <v>200</v>
      </c>
      <c r="D120" s="59">
        <f t="shared" si="17"/>
        <v>96.15384615384616</v>
      </c>
      <c r="E120" s="30">
        <v>70</v>
      </c>
      <c r="F120" s="34">
        <v>65</v>
      </c>
      <c r="G120" s="31">
        <f t="shared" si="18"/>
        <v>92.9</v>
      </c>
      <c r="H120" s="30"/>
      <c r="I120" s="34"/>
      <c r="J120" s="43"/>
      <c r="K120" s="43">
        <f t="shared" si="21"/>
        <v>92.9</v>
      </c>
      <c r="L120" s="62">
        <f t="shared" si="22"/>
        <v>94.52692307692308</v>
      </c>
      <c r="M120" s="60" t="s">
        <v>78</v>
      </c>
      <c r="N120" s="9">
        <v>85</v>
      </c>
    </row>
    <row r="121" spans="1:14" s="9" customFormat="1" ht="15.75" customHeight="1">
      <c r="A121" s="55" t="s">
        <v>138</v>
      </c>
      <c r="B121" s="53">
        <v>357</v>
      </c>
      <c r="C121" s="34">
        <v>361</v>
      </c>
      <c r="D121" s="59">
        <f t="shared" si="17"/>
        <v>101.1204481792717</v>
      </c>
      <c r="E121" s="30">
        <v>70</v>
      </c>
      <c r="F121" s="34">
        <v>65</v>
      </c>
      <c r="G121" s="31">
        <f t="shared" si="18"/>
        <v>92.9</v>
      </c>
      <c r="H121" s="30"/>
      <c r="I121" s="34"/>
      <c r="J121" s="43"/>
      <c r="K121" s="43">
        <f t="shared" si="21"/>
        <v>92.9</v>
      </c>
      <c r="L121" s="15">
        <f t="shared" si="22"/>
        <v>97.01022408963586</v>
      </c>
      <c r="M121" s="60" t="s">
        <v>78</v>
      </c>
      <c r="N121" s="9">
        <v>86</v>
      </c>
    </row>
    <row r="122" spans="1:14" s="9" customFormat="1" ht="15.75" customHeight="1">
      <c r="A122" s="55" t="s">
        <v>117</v>
      </c>
      <c r="B122" s="53">
        <v>155</v>
      </c>
      <c r="C122" s="34">
        <v>155</v>
      </c>
      <c r="D122" s="59">
        <f t="shared" si="17"/>
        <v>100</v>
      </c>
      <c r="E122" s="30">
        <v>70</v>
      </c>
      <c r="F122" s="34">
        <v>63</v>
      </c>
      <c r="G122" s="31">
        <f t="shared" si="18"/>
        <v>90</v>
      </c>
      <c r="H122" s="30"/>
      <c r="I122" s="34"/>
      <c r="J122" s="43"/>
      <c r="K122" s="43">
        <f t="shared" si="21"/>
        <v>90</v>
      </c>
      <c r="L122" s="15">
        <f t="shared" si="22"/>
        <v>95</v>
      </c>
      <c r="M122" s="60" t="s">
        <v>78</v>
      </c>
      <c r="N122" s="9">
        <v>87</v>
      </c>
    </row>
    <row r="123" spans="1:14" s="9" customFormat="1" ht="15.75" customHeight="1">
      <c r="A123" s="55" t="s">
        <v>139</v>
      </c>
      <c r="B123" s="53">
        <v>372</v>
      </c>
      <c r="C123" s="34">
        <v>366</v>
      </c>
      <c r="D123" s="59">
        <f t="shared" si="17"/>
        <v>98.38709677419355</v>
      </c>
      <c r="E123" s="30">
        <v>70</v>
      </c>
      <c r="F123" s="34">
        <v>67</v>
      </c>
      <c r="G123" s="31">
        <f t="shared" si="18"/>
        <v>95.7</v>
      </c>
      <c r="H123" s="30"/>
      <c r="I123" s="34"/>
      <c r="J123" s="43"/>
      <c r="K123" s="43">
        <f t="shared" si="21"/>
        <v>95.7</v>
      </c>
      <c r="L123" s="15">
        <f t="shared" si="22"/>
        <v>97.04354838709678</v>
      </c>
      <c r="M123" s="60" t="s">
        <v>78</v>
      </c>
      <c r="N123" s="9">
        <v>88</v>
      </c>
    </row>
    <row r="124" spans="1:14" s="9" customFormat="1" ht="15.75" customHeight="1">
      <c r="A124" s="55" t="s">
        <v>140</v>
      </c>
      <c r="B124" s="53">
        <v>298</v>
      </c>
      <c r="C124" s="34">
        <v>294</v>
      </c>
      <c r="D124" s="59">
        <f t="shared" si="17"/>
        <v>98.65771812080537</v>
      </c>
      <c r="E124" s="30">
        <v>70</v>
      </c>
      <c r="F124" s="34">
        <v>60</v>
      </c>
      <c r="G124" s="31">
        <f t="shared" si="18"/>
        <v>85.7</v>
      </c>
      <c r="H124" s="30"/>
      <c r="I124" s="34"/>
      <c r="J124" s="43"/>
      <c r="K124" s="43">
        <f t="shared" si="21"/>
        <v>85.7</v>
      </c>
      <c r="L124" s="15">
        <f t="shared" si="22"/>
        <v>92.17885906040269</v>
      </c>
      <c r="M124" s="60" t="s">
        <v>100</v>
      </c>
      <c r="N124" s="9">
        <v>89</v>
      </c>
    </row>
    <row r="125" spans="1:14" s="9" customFormat="1" ht="15.75" customHeight="1">
      <c r="A125" s="55" t="s">
        <v>118</v>
      </c>
      <c r="B125" s="53">
        <v>350</v>
      </c>
      <c r="C125" s="34">
        <v>355</v>
      </c>
      <c r="D125" s="59">
        <f t="shared" si="17"/>
        <v>101.42857142857142</v>
      </c>
      <c r="E125" s="30">
        <v>70</v>
      </c>
      <c r="F125" s="34">
        <v>69</v>
      </c>
      <c r="G125" s="31">
        <f t="shared" si="18"/>
        <v>98.6</v>
      </c>
      <c r="H125" s="30"/>
      <c r="I125" s="34"/>
      <c r="J125" s="43"/>
      <c r="K125" s="43">
        <f t="shared" si="21"/>
        <v>98.6</v>
      </c>
      <c r="L125" s="15">
        <f t="shared" si="22"/>
        <v>100.0142857142857</v>
      </c>
      <c r="M125" s="60" t="s">
        <v>79</v>
      </c>
      <c r="N125" s="9">
        <v>90</v>
      </c>
    </row>
    <row r="126" spans="1:14" s="9" customFormat="1" ht="15.75" customHeight="1">
      <c r="A126" s="55" t="s">
        <v>119</v>
      </c>
      <c r="B126" s="53">
        <v>195</v>
      </c>
      <c r="C126" s="34">
        <v>198</v>
      </c>
      <c r="D126" s="59">
        <f t="shared" si="17"/>
        <v>101.53846153846153</v>
      </c>
      <c r="E126" s="30">
        <v>70</v>
      </c>
      <c r="F126" s="34">
        <v>61</v>
      </c>
      <c r="G126" s="31">
        <f t="shared" si="18"/>
        <v>87.1</v>
      </c>
      <c r="H126" s="30"/>
      <c r="I126" s="34"/>
      <c r="J126" s="43"/>
      <c r="K126" s="43">
        <f t="shared" si="21"/>
        <v>87.1</v>
      </c>
      <c r="L126" s="15">
        <f t="shared" si="22"/>
        <v>94.31923076923076</v>
      </c>
      <c r="M126" s="60" t="s">
        <v>100</v>
      </c>
      <c r="N126" s="9">
        <v>91</v>
      </c>
    </row>
    <row r="127" spans="1:14" s="9" customFormat="1" ht="15.75" customHeight="1">
      <c r="A127" s="55" t="s">
        <v>120</v>
      </c>
      <c r="B127" s="53">
        <v>347</v>
      </c>
      <c r="C127" s="34">
        <v>356</v>
      </c>
      <c r="D127" s="59">
        <f t="shared" si="17"/>
        <v>102.59365994236312</v>
      </c>
      <c r="E127" s="30">
        <v>70</v>
      </c>
      <c r="F127" s="34">
        <v>59</v>
      </c>
      <c r="G127" s="31">
        <f t="shared" si="18"/>
        <v>84.3</v>
      </c>
      <c r="H127" s="30"/>
      <c r="I127" s="34"/>
      <c r="J127" s="43"/>
      <c r="K127" s="43">
        <f aca="true" t="shared" si="23" ref="K127:K137">G127</f>
        <v>84.3</v>
      </c>
      <c r="L127" s="15">
        <f aca="true" t="shared" si="24" ref="L127:L137">(D127+K127)/2</f>
        <v>93.44682997118156</v>
      </c>
      <c r="M127" s="60" t="s">
        <v>100</v>
      </c>
      <c r="N127" s="9">
        <v>92</v>
      </c>
    </row>
    <row r="128" spans="1:14" s="9" customFormat="1" ht="15.75" customHeight="1">
      <c r="A128" s="55" t="s">
        <v>141</v>
      </c>
      <c r="B128" s="53">
        <v>388</v>
      </c>
      <c r="C128" s="34">
        <v>387</v>
      </c>
      <c r="D128" s="59">
        <f t="shared" si="17"/>
        <v>99.74226804123711</v>
      </c>
      <c r="E128" s="30">
        <v>70</v>
      </c>
      <c r="F128" s="34">
        <v>63</v>
      </c>
      <c r="G128" s="31">
        <f t="shared" si="18"/>
        <v>90</v>
      </c>
      <c r="H128" s="30"/>
      <c r="I128" s="34"/>
      <c r="J128" s="43"/>
      <c r="K128" s="43">
        <f t="shared" si="23"/>
        <v>90</v>
      </c>
      <c r="L128" s="62">
        <f t="shared" si="24"/>
        <v>94.87113402061856</v>
      </c>
      <c r="M128" s="60" t="s">
        <v>78</v>
      </c>
      <c r="N128" s="9">
        <v>93</v>
      </c>
    </row>
    <row r="129" spans="1:14" s="9" customFormat="1" ht="15.75" customHeight="1">
      <c r="A129" s="55" t="s">
        <v>121</v>
      </c>
      <c r="B129" s="53">
        <v>401</v>
      </c>
      <c r="C129" s="34">
        <v>389</v>
      </c>
      <c r="D129" s="59">
        <f t="shared" si="17"/>
        <v>97.0074812967581</v>
      </c>
      <c r="E129" s="30">
        <v>70</v>
      </c>
      <c r="F129" s="34">
        <v>66</v>
      </c>
      <c r="G129" s="31">
        <f t="shared" si="18"/>
        <v>94.3</v>
      </c>
      <c r="H129" s="30"/>
      <c r="I129" s="34"/>
      <c r="J129" s="43"/>
      <c r="K129" s="43">
        <f t="shared" si="23"/>
        <v>94.3</v>
      </c>
      <c r="L129" s="15">
        <f t="shared" si="24"/>
        <v>95.65374064837906</v>
      </c>
      <c r="M129" s="60" t="s">
        <v>78</v>
      </c>
      <c r="N129" s="9">
        <v>94</v>
      </c>
    </row>
    <row r="130" spans="1:14" s="9" customFormat="1" ht="15.75" customHeight="1">
      <c r="A130" s="55" t="s">
        <v>89</v>
      </c>
      <c r="B130" s="53">
        <v>380</v>
      </c>
      <c r="C130" s="34">
        <v>350</v>
      </c>
      <c r="D130" s="59">
        <f t="shared" si="17"/>
        <v>92.10526315789474</v>
      </c>
      <c r="E130" s="30">
        <v>70</v>
      </c>
      <c r="F130" s="34">
        <v>65</v>
      </c>
      <c r="G130" s="31">
        <f t="shared" si="18"/>
        <v>92.9</v>
      </c>
      <c r="H130" s="30"/>
      <c r="I130" s="34"/>
      <c r="J130" s="43"/>
      <c r="K130" s="43">
        <f t="shared" si="23"/>
        <v>92.9</v>
      </c>
      <c r="L130" s="15">
        <f t="shared" si="24"/>
        <v>92.50263157894737</v>
      </c>
      <c r="M130" s="60" t="s">
        <v>100</v>
      </c>
      <c r="N130" s="9">
        <v>95</v>
      </c>
    </row>
    <row r="131" spans="1:14" s="9" customFormat="1" ht="15.75" customHeight="1">
      <c r="A131" s="55" t="s">
        <v>122</v>
      </c>
      <c r="B131" s="53">
        <v>397</v>
      </c>
      <c r="C131" s="34">
        <v>399</v>
      </c>
      <c r="D131" s="59">
        <f t="shared" si="17"/>
        <v>100.50377833753149</v>
      </c>
      <c r="E131" s="30">
        <v>70</v>
      </c>
      <c r="F131" s="34">
        <v>62</v>
      </c>
      <c r="G131" s="31">
        <f t="shared" si="18"/>
        <v>88.6</v>
      </c>
      <c r="H131" s="30"/>
      <c r="I131" s="34"/>
      <c r="J131" s="43"/>
      <c r="K131" s="43">
        <f t="shared" si="23"/>
        <v>88.6</v>
      </c>
      <c r="L131" s="62">
        <f t="shared" si="24"/>
        <v>94.55188916876574</v>
      </c>
      <c r="M131" s="60" t="s">
        <v>78</v>
      </c>
      <c r="N131" s="9">
        <v>96</v>
      </c>
    </row>
    <row r="132" spans="1:14" s="9" customFormat="1" ht="15.75" customHeight="1">
      <c r="A132" s="55" t="s">
        <v>123</v>
      </c>
      <c r="B132" s="53">
        <v>354</v>
      </c>
      <c r="C132" s="34">
        <v>355</v>
      </c>
      <c r="D132" s="59">
        <f t="shared" si="17"/>
        <v>100.2824858757062</v>
      </c>
      <c r="E132" s="30">
        <v>70</v>
      </c>
      <c r="F132" s="34">
        <v>59</v>
      </c>
      <c r="G132" s="31">
        <f t="shared" si="18"/>
        <v>84.3</v>
      </c>
      <c r="H132" s="30"/>
      <c r="I132" s="34"/>
      <c r="J132" s="43"/>
      <c r="K132" s="43">
        <f t="shared" si="23"/>
        <v>84.3</v>
      </c>
      <c r="L132" s="15">
        <f t="shared" si="24"/>
        <v>92.2912429378531</v>
      </c>
      <c r="M132" s="60" t="s">
        <v>100</v>
      </c>
      <c r="N132" s="9">
        <v>97</v>
      </c>
    </row>
    <row r="133" spans="1:14" s="9" customFormat="1" ht="15.75" customHeight="1">
      <c r="A133" s="55" t="s">
        <v>124</v>
      </c>
      <c r="B133" s="53">
        <v>390</v>
      </c>
      <c r="C133" s="34">
        <v>399</v>
      </c>
      <c r="D133" s="59">
        <f t="shared" si="17"/>
        <v>102.30769230769229</v>
      </c>
      <c r="E133" s="30">
        <v>70</v>
      </c>
      <c r="F133" s="34">
        <v>69</v>
      </c>
      <c r="G133" s="31">
        <f t="shared" si="18"/>
        <v>98.6</v>
      </c>
      <c r="H133" s="30"/>
      <c r="I133" s="34"/>
      <c r="J133" s="43"/>
      <c r="K133" s="43">
        <f t="shared" si="23"/>
        <v>98.6</v>
      </c>
      <c r="L133" s="15">
        <f t="shared" si="24"/>
        <v>100.45384615384614</v>
      </c>
      <c r="M133" s="60" t="s">
        <v>79</v>
      </c>
      <c r="N133" s="9">
        <v>98</v>
      </c>
    </row>
    <row r="134" spans="1:14" s="9" customFormat="1" ht="15.75" customHeight="1">
      <c r="A134" s="55" t="s">
        <v>125</v>
      </c>
      <c r="B134" s="53">
        <v>361</v>
      </c>
      <c r="C134" s="34">
        <v>363</v>
      </c>
      <c r="D134" s="59">
        <f t="shared" si="17"/>
        <v>100.55401662049861</v>
      </c>
      <c r="E134" s="30">
        <v>70</v>
      </c>
      <c r="F134" s="34">
        <v>68</v>
      </c>
      <c r="G134" s="31">
        <f t="shared" si="18"/>
        <v>97.1</v>
      </c>
      <c r="H134" s="30"/>
      <c r="I134" s="34"/>
      <c r="J134" s="43"/>
      <c r="K134" s="43">
        <f t="shared" si="23"/>
        <v>97.1</v>
      </c>
      <c r="L134" s="15">
        <f t="shared" si="24"/>
        <v>98.82700831024931</v>
      </c>
      <c r="M134" s="60" t="s">
        <v>78</v>
      </c>
      <c r="N134" s="9">
        <v>99</v>
      </c>
    </row>
    <row r="135" spans="1:14" s="9" customFormat="1" ht="15.75" customHeight="1">
      <c r="A135" s="55" t="s">
        <v>106</v>
      </c>
      <c r="B135" s="53">
        <v>157</v>
      </c>
      <c r="C135" s="34">
        <v>147</v>
      </c>
      <c r="D135" s="59">
        <f t="shared" si="17"/>
        <v>93.63057324840764</v>
      </c>
      <c r="E135" s="30">
        <v>70</v>
      </c>
      <c r="F135" s="34">
        <v>56</v>
      </c>
      <c r="G135" s="31">
        <f t="shared" si="18"/>
        <v>80</v>
      </c>
      <c r="H135" s="30"/>
      <c r="I135" s="34"/>
      <c r="J135" s="43"/>
      <c r="K135" s="43">
        <f t="shared" si="23"/>
        <v>80</v>
      </c>
      <c r="L135" s="15">
        <f t="shared" si="24"/>
        <v>86.81528662420382</v>
      </c>
      <c r="M135" s="60" t="s">
        <v>100</v>
      </c>
      <c r="N135" s="9">
        <v>100</v>
      </c>
    </row>
    <row r="136" spans="1:14" s="9" customFormat="1" ht="15.75" customHeight="1">
      <c r="A136" s="63" t="s">
        <v>127</v>
      </c>
      <c r="B136" s="53">
        <v>88</v>
      </c>
      <c r="C136" s="34">
        <v>67</v>
      </c>
      <c r="D136" s="59">
        <f t="shared" si="17"/>
        <v>76.13636363636364</v>
      </c>
      <c r="E136" s="30">
        <v>70</v>
      </c>
      <c r="F136" s="34">
        <v>74</v>
      </c>
      <c r="G136" s="31">
        <f t="shared" si="18"/>
        <v>105.7</v>
      </c>
      <c r="H136" s="30"/>
      <c r="I136" s="34"/>
      <c r="J136" s="43"/>
      <c r="K136" s="43">
        <f t="shared" si="23"/>
        <v>105.7</v>
      </c>
      <c r="L136" s="15">
        <f t="shared" si="24"/>
        <v>90.91818181818182</v>
      </c>
      <c r="M136" s="60" t="s">
        <v>100</v>
      </c>
      <c r="N136" s="9">
        <v>101</v>
      </c>
    </row>
    <row r="137" spans="1:14" s="9" customFormat="1" ht="15.75" customHeight="1">
      <c r="A137" s="63" t="s">
        <v>88</v>
      </c>
      <c r="B137" s="53">
        <v>372</v>
      </c>
      <c r="C137" s="34">
        <v>368</v>
      </c>
      <c r="D137" s="59">
        <f t="shared" si="17"/>
        <v>98.9247311827957</v>
      </c>
      <c r="E137" s="30">
        <v>70</v>
      </c>
      <c r="F137" s="34">
        <v>58</v>
      </c>
      <c r="G137" s="31">
        <f t="shared" si="18"/>
        <v>82.9</v>
      </c>
      <c r="H137" s="30"/>
      <c r="I137" s="34"/>
      <c r="J137" s="43"/>
      <c r="K137" s="43">
        <f t="shared" si="23"/>
        <v>82.9</v>
      </c>
      <c r="L137" s="15">
        <f t="shared" si="24"/>
        <v>90.91236559139784</v>
      </c>
      <c r="M137" s="60" t="s">
        <v>100</v>
      </c>
      <c r="N137" s="9">
        <v>102</v>
      </c>
    </row>
    <row r="138" spans="1:14" s="9" customFormat="1" ht="15.75" customHeight="1">
      <c r="A138" s="63" t="s">
        <v>126</v>
      </c>
      <c r="B138" s="53">
        <v>309</v>
      </c>
      <c r="C138" s="34">
        <v>314</v>
      </c>
      <c r="D138" s="59">
        <f t="shared" si="17"/>
        <v>101.61812297734627</v>
      </c>
      <c r="E138" s="30">
        <v>70</v>
      </c>
      <c r="F138" s="34">
        <v>63</v>
      </c>
      <c r="G138" s="31">
        <f t="shared" si="18"/>
        <v>90</v>
      </c>
      <c r="H138" s="30"/>
      <c r="I138" s="34"/>
      <c r="J138" s="43"/>
      <c r="K138" s="43">
        <f t="shared" si="21"/>
        <v>90</v>
      </c>
      <c r="L138" s="15">
        <f t="shared" si="22"/>
        <v>95.80906148867314</v>
      </c>
      <c r="M138" s="60" t="s">
        <v>78</v>
      </c>
      <c r="N138" s="9">
        <v>103</v>
      </c>
    </row>
    <row r="139" spans="1:14" s="9" customFormat="1" ht="15.75" customHeight="1">
      <c r="A139" s="63" t="s">
        <v>128</v>
      </c>
      <c r="B139" s="53">
        <v>222</v>
      </c>
      <c r="C139" s="34">
        <v>202</v>
      </c>
      <c r="D139" s="59">
        <f t="shared" si="17"/>
        <v>90.990990990991</v>
      </c>
      <c r="E139" s="30">
        <v>70</v>
      </c>
      <c r="F139" s="34">
        <v>59</v>
      </c>
      <c r="G139" s="31">
        <f t="shared" si="18"/>
        <v>84.3</v>
      </c>
      <c r="H139" s="30"/>
      <c r="I139" s="34"/>
      <c r="J139" s="43"/>
      <c r="K139" s="43">
        <f t="shared" si="21"/>
        <v>84.3</v>
      </c>
      <c r="L139" s="15">
        <f t="shared" si="22"/>
        <v>87.6454954954955</v>
      </c>
      <c r="M139" s="60" t="s">
        <v>100</v>
      </c>
      <c r="N139" s="9">
        <v>104</v>
      </c>
    </row>
    <row r="140" spans="1:14" s="9" customFormat="1" ht="15.75" customHeight="1">
      <c r="A140" s="63" t="s">
        <v>90</v>
      </c>
      <c r="B140" s="53">
        <v>371</v>
      </c>
      <c r="C140" s="34">
        <v>371</v>
      </c>
      <c r="D140" s="59">
        <f t="shared" si="17"/>
        <v>100</v>
      </c>
      <c r="E140" s="30">
        <v>70</v>
      </c>
      <c r="F140" s="34">
        <v>56</v>
      </c>
      <c r="G140" s="31">
        <f t="shared" si="18"/>
        <v>80</v>
      </c>
      <c r="H140" s="30"/>
      <c r="I140" s="34"/>
      <c r="J140" s="43"/>
      <c r="K140" s="43">
        <f t="shared" si="21"/>
        <v>80</v>
      </c>
      <c r="L140" s="15">
        <f t="shared" si="22"/>
        <v>90</v>
      </c>
      <c r="M140" s="60" t="s">
        <v>100</v>
      </c>
      <c r="N140" s="9">
        <v>105</v>
      </c>
    </row>
    <row r="141" spans="1:14" s="9" customFormat="1" ht="15.75" customHeight="1">
      <c r="A141" s="63" t="s">
        <v>132</v>
      </c>
      <c r="B141" s="54">
        <v>81</v>
      </c>
      <c r="C141" s="34">
        <v>108</v>
      </c>
      <c r="D141" s="59">
        <f t="shared" si="17"/>
        <v>133.33333333333331</v>
      </c>
      <c r="E141" s="30">
        <v>70</v>
      </c>
      <c r="F141" s="34">
        <v>54</v>
      </c>
      <c r="G141" s="31">
        <f t="shared" si="18"/>
        <v>77.1</v>
      </c>
      <c r="H141" s="30"/>
      <c r="I141" s="34"/>
      <c r="J141" s="43"/>
      <c r="K141" s="43">
        <f t="shared" si="21"/>
        <v>77.1</v>
      </c>
      <c r="L141" s="15">
        <f t="shared" si="22"/>
        <v>105.21666666666665</v>
      </c>
      <c r="M141" s="60" t="s">
        <v>79</v>
      </c>
      <c r="N141" s="9">
        <v>106</v>
      </c>
    </row>
    <row r="142" spans="1:14" s="9" customFormat="1" ht="15.75" customHeight="1">
      <c r="A142" s="63" t="s">
        <v>91</v>
      </c>
      <c r="B142" s="54">
        <v>158</v>
      </c>
      <c r="C142" s="34">
        <v>155</v>
      </c>
      <c r="D142" s="59">
        <f t="shared" si="17"/>
        <v>98.10126582278481</v>
      </c>
      <c r="E142" s="30">
        <v>70</v>
      </c>
      <c r="F142" s="34">
        <v>61</v>
      </c>
      <c r="G142" s="31">
        <f t="shared" si="18"/>
        <v>87.1</v>
      </c>
      <c r="H142" s="30"/>
      <c r="I142" s="34"/>
      <c r="J142" s="43"/>
      <c r="K142" s="43">
        <f t="shared" si="21"/>
        <v>87.1</v>
      </c>
      <c r="L142" s="15">
        <f t="shared" si="22"/>
        <v>92.60063291139241</v>
      </c>
      <c r="M142" s="60" t="s">
        <v>100</v>
      </c>
      <c r="N142" s="9">
        <v>107</v>
      </c>
    </row>
    <row r="143" spans="1:14" s="9" customFormat="1" ht="15.75" customHeight="1">
      <c r="A143" s="63" t="s">
        <v>92</v>
      </c>
      <c r="B143" s="54">
        <v>361</v>
      </c>
      <c r="C143" s="34">
        <v>368</v>
      </c>
      <c r="D143" s="59">
        <f>(C143/B143)*100</f>
        <v>101.93905817174516</v>
      </c>
      <c r="E143" s="30">
        <v>70</v>
      </c>
      <c r="F143" s="34">
        <v>61</v>
      </c>
      <c r="G143" s="31">
        <f>ROUND((F143/E143)*100,1)</f>
        <v>87.1</v>
      </c>
      <c r="H143" s="30"/>
      <c r="I143" s="34"/>
      <c r="J143" s="43"/>
      <c r="K143" s="43">
        <f t="shared" si="21"/>
        <v>87.1</v>
      </c>
      <c r="L143" s="62">
        <f>(D143+K143)/2</f>
        <v>94.51952908587258</v>
      </c>
      <c r="M143" s="60" t="s">
        <v>78</v>
      </c>
      <c r="N143" s="9">
        <v>108</v>
      </c>
    </row>
    <row r="144" spans="1:14" s="9" customFormat="1" ht="15.75" customHeight="1">
      <c r="A144" s="42" t="s">
        <v>98</v>
      </c>
      <c r="B144" s="14">
        <v>127</v>
      </c>
      <c r="C144" s="30">
        <v>124</v>
      </c>
      <c r="D144" s="59">
        <f>(C144/B144)*100</f>
        <v>97.63779527559055</v>
      </c>
      <c r="E144" s="30">
        <v>70</v>
      </c>
      <c r="F144" s="34">
        <v>62</v>
      </c>
      <c r="G144" s="31">
        <f>ROUND((F144/E144)*100,1)</f>
        <v>88.6</v>
      </c>
      <c r="H144" s="30"/>
      <c r="I144" s="34"/>
      <c r="J144" s="43"/>
      <c r="K144" s="43">
        <f t="shared" si="21"/>
        <v>88.6</v>
      </c>
      <c r="L144" s="15">
        <f>(D144+K144)/2</f>
        <v>93.11889763779527</v>
      </c>
      <c r="M144" s="60" t="s">
        <v>100</v>
      </c>
      <c r="N144" s="9">
        <v>109</v>
      </c>
    </row>
    <row r="145" spans="1:14" s="9" customFormat="1" ht="15.75" customHeight="1">
      <c r="A145" s="42" t="s">
        <v>148</v>
      </c>
      <c r="B145" s="14">
        <v>276</v>
      </c>
      <c r="C145" s="30">
        <v>278</v>
      </c>
      <c r="D145" s="59">
        <f>(C145/B145)*100</f>
        <v>100.72463768115942</v>
      </c>
      <c r="E145" s="30">
        <v>70</v>
      </c>
      <c r="F145" s="34">
        <v>63</v>
      </c>
      <c r="G145" s="31">
        <f>ROUND((F145/E145)*100,1)</f>
        <v>90</v>
      </c>
      <c r="H145" s="30"/>
      <c r="I145" s="34"/>
      <c r="J145" s="43"/>
      <c r="K145" s="43">
        <f t="shared" si="21"/>
        <v>90</v>
      </c>
      <c r="L145" s="15">
        <f>(D145+K145)/2</f>
        <v>95.36231884057972</v>
      </c>
      <c r="M145" s="60" t="s">
        <v>78</v>
      </c>
      <c r="N145" s="9">
        <v>110</v>
      </c>
    </row>
    <row r="146" spans="1:14" s="9" customFormat="1" ht="15.75" customHeight="1">
      <c r="A146" s="42" t="s">
        <v>149</v>
      </c>
      <c r="B146" s="14">
        <v>75</v>
      </c>
      <c r="C146" s="30">
        <v>73</v>
      </c>
      <c r="D146" s="59">
        <f t="shared" si="17"/>
        <v>97.33333333333334</v>
      </c>
      <c r="E146" s="30">
        <v>70</v>
      </c>
      <c r="F146" s="34">
        <v>58</v>
      </c>
      <c r="G146" s="31">
        <f t="shared" si="18"/>
        <v>82.9</v>
      </c>
      <c r="H146" s="30"/>
      <c r="I146" s="34"/>
      <c r="J146" s="43"/>
      <c r="K146" s="43">
        <f t="shared" si="21"/>
        <v>82.9</v>
      </c>
      <c r="L146" s="15">
        <f t="shared" si="22"/>
        <v>90.11666666666667</v>
      </c>
      <c r="M146" s="60" t="s">
        <v>100</v>
      </c>
      <c r="N146" s="9">
        <v>111</v>
      </c>
    </row>
    <row r="147" spans="1:14" s="9" customFormat="1" ht="15.75" customHeight="1">
      <c r="A147" s="42" t="s">
        <v>99</v>
      </c>
      <c r="B147" s="14">
        <v>259</v>
      </c>
      <c r="C147" s="30">
        <v>244</v>
      </c>
      <c r="D147" s="59">
        <f t="shared" si="17"/>
        <v>94.20849420849422</v>
      </c>
      <c r="E147" s="30">
        <v>70</v>
      </c>
      <c r="F147" s="34">
        <v>63</v>
      </c>
      <c r="G147" s="31">
        <f t="shared" si="18"/>
        <v>90</v>
      </c>
      <c r="H147" s="30"/>
      <c r="I147" s="34"/>
      <c r="J147" s="43"/>
      <c r="K147" s="43">
        <f t="shared" si="21"/>
        <v>90</v>
      </c>
      <c r="L147" s="15">
        <f t="shared" si="22"/>
        <v>92.10424710424711</v>
      </c>
      <c r="M147" s="60" t="s">
        <v>100</v>
      </c>
      <c r="N147" s="9">
        <v>112</v>
      </c>
    </row>
    <row r="148" spans="1:14" s="9" customFormat="1" ht="15.75" customHeight="1">
      <c r="A148" s="42" t="s">
        <v>150</v>
      </c>
      <c r="B148" s="14">
        <v>363</v>
      </c>
      <c r="C148" s="30">
        <v>362</v>
      </c>
      <c r="D148" s="59">
        <f t="shared" si="17"/>
        <v>99.72451790633609</v>
      </c>
      <c r="E148" s="30">
        <v>70</v>
      </c>
      <c r="F148" s="34">
        <v>62</v>
      </c>
      <c r="G148" s="31">
        <f t="shared" si="18"/>
        <v>88.6</v>
      </c>
      <c r="H148" s="30"/>
      <c r="I148" s="34"/>
      <c r="J148" s="43"/>
      <c r="K148" s="43">
        <f t="shared" si="21"/>
        <v>88.6</v>
      </c>
      <c r="L148" s="15">
        <f t="shared" si="22"/>
        <v>94.16225895316805</v>
      </c>
      <c r="M148" s="60" t="s">
        <v>100</v>
      </c>
      <c r="N148" s="9">
        <v>113</v>
      </c>
    </row>
    <row r="149" spans="1:14" s="9" customFormat="1" ht="15.75" customHeight="1">
      <c r="A149" s="42" t="s">
        <v>93</v>
      </c>
      <c r="B149" s="14">
        <v>315</v>
      </c>
      <c r="C149" s="30">
        <v>319</v>
      </c>
      <c r="D149" s="59">
        <f>(C149/B149)*100</f>
        <v>101.26984126984127</v>
      </c>
      <c r="E149" s="30">
        <v>70</v>
      </c>
      <c r="F149" s="34">
        <v>57</v>
      </c>
      <c r="G149" s="31">
        <f>ROUND((F149/E149)*100,1)</f>
        <v>81.4</v>
      </c>
      <c r="H149" s="30"/>
      <c r="I149" s="34"/>
      <c r="J149" s="43"/>
      <c r="K149" s="43">
        <f>G149</f>
        <v>81.4</v>
      </c>
      <c r="L149" s="15">
        <f>(D149+K149)/2</f>
        <v>91.33492063492064</v>
      </c>
      <c r="M149" s="60" t="s">
        <v>100</v>
      </c>
      <c r="N149" s="9">
        <v>114</v>
      </c>
    </row>
    <row r="150" spans="1:14" s="9" customFormat="1" ht="15.75" customHeight="1">
      <c r="A150" s="33" t="s">
        <v>162</v>
      </c>
      <c r="B150" s="14">
        <v>46</v>
      </c>
      <c r="C150" s="30">
        <v>64</v>
      </c>
      <c r="D150" s="59">
        <f>(C150/B150)*100</f>
        <v>139.1304347826087</v>
      </c>
      <c r="E150" s="30">
        <v>70</v>
      </c>
      <c r="F150" s="34">
        <v>62</v>
      </c>
      <c r="G150" s="31">
        <f>ROUND((F150/E150)*100,1)</f>
        <v>88.6</v>
      </c>
      <c r="H150" s="30"/>
      <c r="I150" s="34"/>
      <c r="J150" s="43"/>
      <c r="K150" s="43">
        <f>G150</f>
        <v>88.6</v>
      </c>
      <c r="L150" s="15">
        <f>(D150+K150)/2</f>
        <v>113.86521739130434</v>
      </c>
      <c r="M150" s="60" t="s">
        <v>79</v>
      </c>
      <c r="N150" s="9">
        <v>115</v>
      </c>
    </row>
    <row r="151" spans="1:14" s="9" customFormat="1" ht="15.75" customHeight="1">
      <c r="A151" s="33" t="s">
        <v>142</v>
      </c>
      <c r="B151" s="14">
        <v>173</v>
      </c>
      <c r="C151" s="34">
        <v>163</v>
      </c>
      <c r="D151" s="59">
        <f t="shared" si="17"/>
        <v>94.21965317919076</v>
      </c>
      <c r="E151" s="30">
        <v>70</v>
      </c>
      <c r="F151" s="34">
        <v>53</v>
      </c>
      <c r="G151" s="31">
        <f t="shared" si="18"/>
        <v>75.7</v>
      </c>
      <c r="H151" s="30"/>
      <c r="I151" s="30"/>
      <c r="J151" s="43"/>
      <c r="K151" s="43">
        <f t="shared" si="21"/>
        <v>75.7</v>
      </c>
      <c r="L151" s="15">
        <f t="shared" si="22"/>
        <v>84.95982658959538</v>
      </c>
      <c r="M151" s="5" t="s">
        <v>100</v>
      </c>
      <c r="N151" s="9">
        <v>116</v>
      </c>
    </row>
    <row r="152" spans="1:14" s="9" customFormat="1" ht="15.75" customHeight="1">
      <c r="A152" s="24" t="s">
        <v>143</v>
      </c>
      <c r="B152" s="30">
        <v>123</v>
      </c>
      <c r="C152" s="34">
        <v>119</v>
      </c>
      <c r="D152" s="59">
        <f t="shared" si="17"/>
        <v>96.7479674796748</v>
      </c>
      <c r="E152" s="30">
        <v>70</v>
      </c>
      <c r="F152" s="34">
        <v>71</v>
      </c>
      <c r="G152" s="31">
        <f t="shared" si="18"/>
        <v>101.4</v>
      </c>
      <c r="H152" s="30"/>
      <c r="I152" s="30"/>
      <c r="J152" s="43"/>
      <c r="K152" s="43">
        <f t="shared" si="21"/>
        <v>101.4</v>
      </c>
      <c r="L152" s="15">
        <f t="shared" si="22"/>
        <v>99.0739837398374</v>
      </c>
      <c r="M152" s="5" t="s">
        <v>78</v>
      </c>
      <c r="N152" s="9">
        <v>117</v>
      </c>
    </row>
    <row r="153" spans="1:14" s="9" customFormat="1" ht="15.75" customHeight="1">
      <c r="A153" s="35" t="s">
        <v>144</v>
      </c>
      <c r="B153" s="36">
        <v>120</v>
      </c>
      <c r="C153" s="34">
        <v>125</v>
      </c>
      <c r="D153" s="59">
        <f t="shared" si="17"/>
        <v>104.16666666666667</v>
      </c>
      <c r="E153" s="30">
        <v>70</v>
      </c>
      <c r="F153" s="34">
        <v>57</v>
      </c>
      <c r="G153" s="31">
        <f t="shared" si="18"/>
        <v>81.4</v>
      </c>
      <c r="H153" s="30"/>
      <c r="I153" s="30"/>
      <c r="J153" s="43"/>
      <c r="K153" s="43">
        <f t="shared" si="21"/>
        <v>81.4</v>
      </c>
      <c r="L153" s="15">
        <f t="shared" si="22"/>
        <v>92.78333333333333</v>
      </c>
      <c r="M153" s="5" t="s">
        <v>100</v>
      </c>
      <c r="N153" s="9">
        <v>118</v>
      </c>
    </row>
    <row r="154" spans="1:14" s="9" customFormat="1" ht="15.75" customHeight="1">
      <c r="A154" s="64" t="s">
        <v>146</v>
      </c>
      <c r="B154" s="30">
        <v>199</v>
      </c>
      <c r="C154" s="34">
        <v>181</v>
      </c>
      <c r="D154" s="59">
        <f t="shared" si="17"/>
        <v>90.95477386934674</v>
      </c>
      <c r="E154" s="30">
        <v>70</v>
      </c>
      <c r="F154" s="30">
        <v>60</v>
      </c>
      <c r="G154" s="31">
        <f t="shared" si="18"/>
        <v>85.7</v>
      </c>
      <c r="H154" s="30"/>
      <c r="I154" s="30"/>
      <c r="J154" s="43"/>
      <c r="K154" s="43">
        <f t="shared" si="21"/>
        <v>85.7</v>
      </c>
      <c r="L154" s="15">
        <f t="shared" si="22"/>
        <v>88.32738693467337</v>
      </c>
      <c r="M154" s="5" t="s">
        <v>100</v>
      </c>
      <c r="N154" s="9">
        <v>119</v>
      </c>
    </row>
    <row r="155" spans="1:14" s="9" customFormat="1" ht="15.75" customHeight="1">
      <c r="A155" s="64" t="s">
        <v>147</v>
      </c>
      <c r="B155" s="30">
        <v>121</v>
      </c>
      <c r="C155" s="34">
        <v>117</v>
      </c>
      <c r="D155" s="59">
        <f t="shared" si="17"/>
        <v>96.69421487603306</v>
      </c>
      <c r="E155" s="30">
        <v>70</v>
      </c>
      <c r="F155" s="30">
        <v>57</v>
      </c>
      <c r="G155" s="31">
        <f t="shared" si="18"/>
        <v>81.4</v>
      </c>
      <c r="H155" s="30"/>
      <c r="I155" s="30"/>
      <c r="J155" s="43"/>
      <c r="K155" s="43">
        <f t="shared" si="21"/>
        <v>81.4</v>
      </c>
      <c r="L155" s="15">
        <f t="shared" si="22"/>
        <v>89.04710743801652</v>
      </c>
      <c r="M155" s="5" t="s">
        <v>100</v>
      </c>
      <c r="N155" s="9">
        <v>120</v>
      </c>
    </row>
    <row r="156" spans="1:13" s="9" customFormat="1" ht="15.75" customHeight="1">
      <c r="A156" s="65" t="s">
        <v>13</v>
      </c>
      <c r="B156" s="66">
        <f>SUM(B36:B155)</f>
        <v>25799</v>
      </c>
      <c r="C156" s="66">
        <f>SUM(C36:C155)</f>
        <v>25637</v>
      </c>
      <c r="D156" s="67">
        <f>(C156/B156)*100</f>
        <v>99.37206868483275</v>
      </c>
      <c r="E156" s="68">
        <v>70</v>
      </c>
      <c r="F156" s="68">
        <f>SUM(F36:F155)/120</f>
        <v>60.125</v>
      </c>
      <c r="G156" s="69">
        <f>ROUND((F156/E156)*100,1)</f>
        <v>85.9</v>
      </c>
      <c r="H156" s="34">
        <f>SUM(H36:H155)/120</f>
        <v>0</v>
      </c>
      <c r="I156" s="34">
        <f>SUM(I36:I155)/120</f>
        <v>0</v>
      </c>
      <c r="J156" s="43"/>
      <c r="K156" s="43">
        <f t="shared" si="21"/>
        <v>85.9</v>
      </c>
      <c r="L156" s="15">
        <f>(D156+K156)/2</f>
        <v>92.63603434241638</v>
      </c>
      <c r="M156" s="60"/>
    </row>
    <row r="157" spans="1:13" s="9" customFormat="1" ht="15.75" customHeight="1">
      <c r="A157" s="98" t="s">
        <v>160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60"/>
    </row>
    <row r="158" spans="1:13" s="9" customFormat="1" ht="15.75" customHeight="1">
      <c r="A158" s="42" t="s">
        <v>156</v>
      </c>
      <c r="B158" s="70">
        <v>118</v>
      </c>
      <c r="C158" s="71">
        <v>106</v>
      </c>
      <c r="D158" s="59">
        <f>(C158/B158)*100</f>
        <v>89.83050847457628</v>
      </c>
      <c r="E158" s="71">
        <v>75</v>
      </c>
      <c r="F158" s="71">
        <v>63</v>
      </c>
      <c r="G158" s="31">
        <f>ROUND((F158/E158)*100,1)</f>
        <v>84</v>
      </c>
      <c r="H158" s="54"/>
      <c r="I158" s="72"/>
      <c r="J158" s="43"/>
      <c r="K158" s="43">
        <f t="shared" si="21"/>
        <v>84</v>
      </c>
      <c r="L158" s="15">
        <f>(D158+K158)/2</f>
        <v>86.91525423728814</v>
      </c>
      <c r="M158" s="60" t="s">
        <v>100</v>
      </c>
    </row>
    <row r="159" spans="1:13" s="9" customFormat="1" ht="15.75" customHeight="1">
      <c r="A159" s="42" t="s">
        <v>157</v>
      </c>
      <c r="B159" s="70">
        <v>107</v>
      </c>
      <c r="C159" s="71">
        <v>113</v>
      </c>
      <c r="D159" s="59">
        <f>(C159/B159)*100</f>
        <v>105.60747663551402</v>
      </c>
      <c r="E159" s="71">
        <v>75</v>
      </c>
      <c r="F159" s="71">
        <v>59</v>
      </c>
      <c r="G159" s="31">
        <f>ROUND((F159/E159)*100,1)</f>
        <v>78.7</v>
      </c>
      <c r="H159" s="54"/>
      <c r="I159" s="72"/>
      <c r="J159" s="43"/>
      <c r="K159" s="43">
        <f t="shared" si="21"/>
        <v>78.7</v>
      </c>
      <c r="L159" s="15">
        <f>(D159+K159)/2</f>
        <v>92.15373831775702</v>
      </c>
      <c r="M159" s="5" t="s">
        <v>100</v>
      </c>
    </row>
    <row r="160" spans="1:13" s="9" customFormat="1" ht="15.75" customHeight="1">
      <c r="A160" s="42" t="s">
        <v>145</v>
      </c>
      <c r="B160" s="70">
        <v>61</v>
      </c>
      <c r="C160" s="71">
        <v>54</v>
      </c>
      <c r="D160" s="59">
        <f>(C160/B160)*100</f>
        <v>88.52459016393442</v>
      </c>
      <c r="E160" s="71">
        <v>75</v>
      </c>
      <c r="F160" s="71">
        <v>74</v>
      </c>
      <c r="G160" s="31">
        <f>ROUND((F160/E160)*100,1)</f>
        <v>98.7</v>
      </c>
      <c r="H160" s="54"/>
      <c r="I160" s="72"/>
      <c r="J160" s="43"/>
      <c r="K160" s="43">
        <f t="shared" si="21"/>
        <v>98.7</v>
      </c>
      <c r="L160" s="15">
        <f>(D160+K160)/2</f>
        <v>93.6122950819672</v>
      </c>
      <c r="M160" s="60" t="s">
        <v>100</v>
      </c>
    </row>
    <row r="161" spans="1:13" ht="15.75" customHeight="1">
      <c r="A161" s="48" t="s">
        <v>13</v>
      </c>
      <c r="B161" s="50">
        <f>SUM(B158:B160)</f>
        <v>286</v>
      </c>
      <c r="C161" s="50">
        <f>SUM(C158:C160)</f>
        <v>273</v>
      </c>
      <c r="D161" s="29">
        <f>(C161/B161)*100</f>
        <v>95.45454545454545</v>
      </c>
      <c r="E161" s="50">
        <f>SUM(E158:E160)/3</f>
        <v>75</v>
      </c>
      <c r="F161" s="112">
        <f>SUM(F158:F160)/3</f>
        <v>65.33333333333333</v>
      </c>
      <c r="G161" s="22">
        <f>ROUND((F161/E161)*100,1)</f>
        <v>87.1</v>
      </c>
      <c r="H161" s="50">
        <f>SUM(H158:H160)/3</f>
        <v>0</v>
      </c>
      <c r="I161" s="50">
        <f>SUM(I158:I160)/3</f>
        <v>0</v>
      </c>
      <c r="J161" s="23"/>
      <c r="K161" s="21">
        <f t="shared" si="21"/>
        <v>87.1</v>
      </c>
      <c r="L161" s="13">
        <f>(D161+K161)/2</f>
        <v>91.27727272727273</v>
      </c>
      <c r="M161" s="60" t="s">
        <v>100</v>
      </c>
    </row>
    <row r="162" spans="1:13" ht="15">
      <c r="A162" s="52" t="s">
        <v>161</v>
      </c>
      <c r="B162" s="50">
        <f>B161+B156+B33</f>
        <v>27673</v>
      </c>
      <c r="C162" s="58">
        <f>C161+C156+C33</f>
        <v>27461</v>
      </c>
      <c r="D162" s="17">
        <f>(C162/B162)*100</f>
        <v>99.23391030968814</v>
      </c>
      <c r="E162" s="58">
        <v>71</v>
      </c>
      <c r="F162" s="58">
        <v>60.6</v>
      </c>
      <c r="G162" s="21">
        <f>(F162/E162)*100</f>
        <v>85.35211267605634</v>
      </c>
      <c r="H162" s="50"/>
      <c r="I162" s="50"/>
      <c r="J162" s="29"/>
      <c r="K162" s="21">
        <f t="shared" si="21"/>
        <v>85.35211267605634</v>
      </c>
      <c r="L162" s="13">
        <f>(D162+K162)/2</f>
        <v>92.29301149287224</v>
      </c>
      <c r="M162" s="60" t="s">
        <v>100</v>
      </c>
    </row>
    <row r="163" spans="4:12" ht="15">
      <c r="D163" s="56">
        <f>SUM(D36:D155)</f>
        <v>11971.371111476015</v>
      </c>
      <c r="E163" s="56">
        <f>SUM(E36:E155)</f>
        <v>8400</v>
      </c>
      <c r="F163" s="56">
        <f aca="true" t="shared" si="25" ref="F163:L163">SUM(F36:F155)</f>
        <v>7215</v>
      </c>
      <c r="G163" s="56">
        <f t="shared" si="25"/>
        <v>10307.000000000002</v>
      </c>
      <c r="H163" s="56">
        <f t="shared" si="25"/>
        <v>0</v>
      </c>
      <c r="I163" s="56">
        <f t="shared" si="25"/>
        <v>0</v>
      </c>
      <c r="J163" s="56">
        <f t="shared" si="25"/>
        <v>0</v>
      </c>
      <c r="K163" s="56">
        <f t="shared" si="25"/>
        <v>10307.000000000002</v>
      </c>
      <c r="L163" s="56">
        <f t="shared" si="25"/>
        <v>11139.185555738008</v>
      </c>
    </row>
    <row r="164" spans="4:12" ht="15">
      <c r="D164" s="57">
        <f>SUM(D158:D161)</f>
        <v>379.4171207285702</v>
      </c>
      <c r="E164" s="57">
        <f>SUM(E158:E160)</f>
        <v>225</v>
      </c>
      <c r="F164" s="57">
        <f aca="true" t="shared" si="26" ref="F164:L164">SUM(F158:F160)</f>
        <v>196</v>
      </c>
      <c r="G164" s="57">
        <f t="shared" si="26"/>
        <v>261.4</v>
      </c>
      <c r="H164" s="57">
        <f t="shared" si="26"/>
        <v>0</v>
      </c>
      <c r="I164" s="57">
        <f t="shared" si="26"/>
        <v>0</v>
      </c>
      <c r="J164" s="57">
        <f t="shared" si="26"/>
        <v>0</v>
      </c>
      <c r="K164" s="57">
        <f t="shared" si="26"/>
        <v>261.4</v>
      </c>
      <c r="L164" s="56">
        <f t="shared" si="26"/>
        <v>272.68128763701236</v>
      </c>
    </row>
  </sheetData>
  <sheetProtection/>
  <mergeCells count="12">
    <mergeCell ref="A157:L157"/>
    <mergeCell ref="H3:J3"/>
    <mergeCell ref="L2:L4"/>
    <mergeCell ref="A1:M1"/>
    <mergeCell ref="A35:L35"/>
    <mergeCell ref="M2:M4"/>
    <mergeCell ref="A5:L5"/>
    <mergeCell ref="K3:K4"/>
    <mergeCell ref="B2:D3"/>
    <mergeCell ref="A2:A4"/>
    <mergeCell ref="E2:K2"/>
    <mergeCell ref="E3:G3"/>
  </mergeCells>
  <printOptions/>
  <pageMargins left="0.5905511811023623" right="0.2362204724409449" top="0.07874015748031496" bottom="0" header="0.3149606299212598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M4" sqref="M4:M6"/>
    </sheetView>
  </sheetViews>
  <sheetFormatPr defaultColWidth="9.140625" defaultRowHeight="15"/>
  <cols>
    <col min="1" max="1" width="15.00390625" style="0" customWidth="1"/>
    <col min="2" max="2" width="9.421875" style="0" customWidth="1"/>
    <col min="3" max="3" width="10.00390625" style="0" customWidth="1"/>
    <col min="4" max="4" width="10.28125" style="0" customWidth="1"/>
    <col min="5" max="5" width="10.00390625" style="0" customWidth="1"/>
    <col min="6" max="6" width="9.57421875" style="0" customWidth="1"/>
    <col min="7" max="7" width="9.421875" style="0" customWidth="1"/>
    <col min="8" max="11" width="12.57421875" style="0" customWidth="1"/>
    <col min="13" max="13" width="15.7109375" style="0" customWidth="1"/>
  </cols>
  <sheetData>
    <row r="1" spans="1:13" ht="15.75">
      <c r="A1" s="105" t="s">
        <v>164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>
      <c r="A4" s="106" t="s">
        <v>11</v>
      </c>
      <c r="B4" s="102" t="s">
        <v>0</v>
      </c>
      <c r="C4" s="102"/>
      <c r="D4" s="102"/>
      <c r="E4" s="109" t="s">
        <v>6</v>
      </c>
      <c r="F4" s="109"/>
      <c r="G4" s="109"/>
      <c r="H4" s="109"/>
      <c r="I4" s="109"/>
      <c r="J4" s="109"/>
      <c r="K4" s="109"/>
      <c r="L4" s="110" t="s">
        <v>5</v>
      </c>
      <c r="M4" s="106" t="s">
        <v>76</v>
      </c>
    </row>
    <row r="5" spans="1:13" ht="15.75">
      <c r="A5" s="107"/>
      <c r="B5" s="102"/>
      <c r="C5" s="102"/>
      <c r="D5" s="102"/>
      <c r="E5" s="111" t="s">
        <v>12</v>
      </c>
      <c r="F5" s="111"/>
      <c r="G5" s="111"/>
      <c r="H5" s="102" t="s">
        <v>14</v>
      </c>
      <c r="I5" s="102"/>
      <c r="J5" s="102"/>
      <c r="K5" s="103" t="s">
        <v>4</v>
      </c>
      <c r="L5" s="110"/>
      <c r="M5" s="107"/>
    </row>
    <row r="6" spans="1:13" ht="191.25">
      <c r="A6" s="108"/>
      <c r="B6" s="1" t="s">
        <v>9</v>
      </c>
      <c r="C6" s="1" t="s">
        <v>7</v>
      </c>
      <c r="D6" s="6" t="s">
        <v>8</v>
      </c>
      <c r="E6" s="1" t="s">
        <v>10</v>
      </c>
      <c r="F6" s="1" t="s">
        <v>1</v>
      </c>
      <c r="G6" s="1" t="s">
        <v>152</v>
      </c>
      <c r="H6" s="1" t="s">
        <v>2</v>
      </c>
      <c r="I6" s="1" t="s">
        <v>3</v>
      </c>
      <c r="J6" s="1" t="s">
        <v>77</v>
      </c>
      <c r="K6" s="103"/>
      <c r="L6" s="110"/>
      <c r="M6" s="108"/>
    </row>
    <row r="7" spans="1:13" ht="15.75">
      <c r="A7" s="104" t="s">
        <v>153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4"/>
    </row>
    <row r="8" spans="1:13" ht="38.25">
      <c r="A8" s="44" t="s">
        <v>13</v>
      </c>
      <c r="B8" s="44">
        <f>Лист4!B33</f>
        <v>1588</v>
      </c>
      <c r="C8" s="44">
        <f>Лист4!C33</f>
        <v>1551</v>
      </c>
      <c r="D8" s="45">
        <f>Лист4!D33</f>
        <v>97.67002518891688</v>
      </c>
      <c r="E8" s="44">
        <f>Лист4!E33</f>
        <v>75</v>
      </c>
      <c r="F8" s="45">
        <f>Лист4!F33</f>
        <v>62.074074074074076</v>
      </c>
      <c r="G8" s="44">
        <f>Лист4!G33</f>
        <v>82.8</v>
      </c>
      <c r="H8" s="44">
        <f>Лист4!H33</f>
        <v>0</v>
      </c>
      <c r="I8" s="44">
        <f>Лист4!I33</f>
        <v>0</v>
      </c>
      <c r="J8" s="45">
        <f>Лист4!J33</f>
        <v>0</v>
      </c>
      <c r="K8" s="46">
        <f>(G8+J8)</f>
        <v>82.8</v>
      </c>
      <c r="L8" s="47">
        <f>(D8+K8)/2</f>
        <v>90.23501259445844</v>
      </c>
      <c r="M8" s="5" t="s">
        <v>100</v>
      </c>
    </row>
    <row r="9" spans="1:13" ht="15.75">
      <c r="A9" s="104" t="s">
        <v>154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41"/>
    </row>
    <row r="10" spans="1:13" ht="38.25">
      <c r="A10" s="44" t="s">
        <v>13</v>
      </c>
      <c r="B10" s="44">
        <f>Лист4!B156</f>
        <v>25799</v>
      </c>
      <c r="C10" s="44">
        <f>Лист4!C156</f>
        <v>25637</v>
      </c>
      <c r="D10" s="45">
        <f>Лист4!D156</f>
        <v>99.37206868483275</v>
      </c>
      <c r="E10" s="44">
        <f>Лист4!E156</f>
        <v>70</v>
      </c>
      <c r="F10" s="45">
        <f>Лист4!F156</f>
        <v>60.125</v>
      </c>
      <c r="G10" s="44">
        <f>Лист4!G156</f>
        <v>85.9</v>
      </c>
      <c r="H10" s="44">
        <f>Лист4!H156</f>
        <v>0</v>
      </c>
      <c r="I10" s="44">
        <f>Лист4!I156</f>
        <v>0</v>
      </c>
      <c r="J10" s="45">
        <f>Лист4!J156</f>
        <v>0</v>
      </c>
      <c r="K10" s="46">
        <f>(G10+J10)</f>
        <v>85.9</v>
      </c>
      <c r="L10" s="47">
        <f>(D10+K10)/2</f>
        <v>92.63603434241638</v>
      </c>
      <c r="M10" s="5" t="s">
        <v>100</v>
      </c>
    </row>
    <row r="11" spans="1:13" ht="15">
      <c r="A11" s="74" t="s">
        <v>160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5"/>
    </row>
    <row r="12" spans="1:13" ht="51">
      <c r="A12" s="49"/>
      <c r="B12" s="44">
        <v>286</v>
      </c>
      <c r="C12" s="44">
        <v>287</v>
      </c>
      <c r="D12" s="45">
        <v>100.3</v>
      </c>
      <c r="E12" s="44">
        <v>75</v>
      </c>
      <c r="F12" s="44">
        <v>69</v>
      </c>
      <c r="G12" s="44">
        <v>92</v>
      </c>
      <c r="H12" s="44">
        <v>0</v>
      </c>
      <c r="I12" s="44">
        <v>0</v>
      </c>
      <c r="J12" s="44"/>
      <c r="K12" s="44">
        <v>92</v>
      </c>
      <c r="L12" s="45">
        <v>96.2</v>
      </c>
      <c r="M12" s="1" t="s">
        <v>78</v>
      </c>
    </row>
    <row r="13" spans="1:13" ht="38.25">
      <c r="A13" s="49" t="s">
        <v>161</v>
      </c>
      <c r="B13" s="45">
        <v>27987</v>
      </c>
      <c r="C13" s="45">
        <v>27200</v>
      </c>
      <c r="D13" s="45">
        <v>97.2</v>
      </c>
      <c r="E13" s="45">
        <v>71</v>
      </c>
      <c r="F13" s="45">
        <v>64</v>
      </c>
      <c r="G13" s="45">
        <v>90.1</v>
      </c>
      <c r="H13" s="45"/>
      <c r="I13" s="45"/>
      <c r="J13" s="45"/>
      <c r="K13" s="45">
        <v>90.1</v>
      </c>
      <c r="L13" s="45">
        <v>93.7</v>
      </c>
      <c r="M13" s="1" t="s">
        <v>100</v>
      </c>
    </row>
  </sheetData>
  <sheetProtection/>
  <mergeCells count="12">
    <mergeCell ref="M4:M6"/>
    <mergeCell ref="E5:G5"/>
    <mergeCell ref="A11:L11"/>
    <mergeCell ref="H5:J5"/>
    <mergeCell ref="K5:K6"/>
    <mergeCell ref="A7:L7"/>
    <mergeCell ref="A9:L9"/>
    <mergeCell ref="A1:M1"/>
    <mergeCell ref="A4:A6"/>
    <mergeCell ref="B4:D5"/>
    <mergeCell ref="E4:K4"/>
    <mergeCell ref="L4:L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2015-10-07T10:42:02Z</dcterms:modified>
  <cp:category/>
  <cp:version/>
  <cp:contentType/>
  <cp:contentStatus/>
</cp:coreProperties>
</file>